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D:\Safura\Cyber Security Baseline &amp; NIST\"/>
    </mc:Choice>
  </mc:AlternateContent>
  <xr:revisionPtr revIDLastSave="0" documentId="13_ncr:1_{5D5DB604-24FC-4C26-9D68-2488AB607184}" xr6:coauthVersionLast="47" xr6:coauthVersionMax="47" xr10:uidLastSave="{00000000-0000-0000-0000-000000000000}"/>
  <bookViews>
    <workbookView xWindow="-110" yWindow="-110" windowWidth="19420" windowHeight="11760" xr2:uid="{00000000-000D-0000-FFFF-FFFF00000000}"/>
  </bookViews>
  <sheets>
    <sheet name="Read Me_Use this tool" sheetId="9" r:id="rId1"/>
    <sheet name="Scale Info" sheetId="11" r:id="rId2"/>
    <sheet name="NIST 2.0 Assessment Inputs" sheetId="8" r:id="rId3"/>
  </sheets>
  <definedNames>
    <definedName name="_xlnm._FilterDatabase" localSheetId="2" hidden="1">'NIST 2.0 Assessment Inputs'!$E$4:$I$4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8" l="1"/>
  <c r="A63" i="8" l="1"/>
  <c r="A11" i="8"/>
  <c r="A37" i="8"/>
  <c r="P63" i="8"/>
  <c r="Q63" i="8"/>
  <c r="R63" i="8"/>
  <c r="S63" i="8"/>
  <c r="T63" i="8"/>
  <c r="P11" i="8"/>
  <c r="Q11" i="8"/>
  <c r="R11" i="8"/>
  <c r="S11" i="8"/>
  <c r="T11" i="8"/>
  <c r="P37" i="8"/>
  <c r="Q37" i="8"/>
  <c r="R37" i="8"/>
  <c r="S37" i="8"/>
  <c r="T37" i="8"/>
  <c r="J63" i="8" l="1"/>
  <c r="J37" i="8"/>
  <c r="J11" i="8"/>
  <c r="T58" i="8" l="1"/>
  <c r="T59" i="8"/>
  <c r="S58" i="8"/>
  <c r="S59" i="8"/>
  <c r="R8" i="8"/>
  <c r="R5" i="8"/>
  <c r="R6" i="8"/>
  <c r="R7" i="8"/>
  <c r="R9" i="8"/>
  <c r="R10" i="8"/>
  <c r="R12" i="8"/>
  <c r="R13" i="8"/>
  <c r="R14" i="8"/>
  <c r="R15" i="8"/>
  <c r="R16" i="8"/>
  <c r="R17" i="8"/>
  <c r="R18" i="8"/>
  <c r="R19" i="8"/>
  <c r="R20" i="8"/>
  <c r="R21" i="8"/>
  <c r="R22" i="8"/>
  <c r="R23" i="8"/>
  <c r="R24" i="8"/>
  <c r="R25" i="8"/>
  <c r="R26" i="8"/>
  <c r="R27" i="8"/>
  <c r="R28" i="8"/>
  <c r="R29" i="8"/>
  <c r="R30" i="8"/>
  <c r="R31" i="8"/>
  <c r="R32" i="8"/>
  <c r="R33" i="8"/>
  <c r="R34" i="8"/>
  <c r="R35" i="8"/>
  <c r="R36" i="8"/>
  <c r="R38" i="8"/>
  <c r="R39" i="8"/>
  <c r="R40" i="8"/>
  <c r="R41" i="8"/>
  <c r="R42" i="8"/>
  <c r="R43" i="8"/>
  <c r="R44" i="8"/>
  <c r="R45" i="8"/>
  <c r="R46" i="8"/>
  <c r="R47" i="8"/>
  <c r="R48" i="8"/>
  <c r="R49" i="8"/>
  <c r="R50" i="8"/>
  <c r="R51" i="8"/>
  <c r="R52" i="8"/>
  <c r="R53" i="8"/>
  <c r="R54" i="8"/>
  <c r="R55" i="8"/>
  <c r="R56" i="8"/>
  <c r="R57" i="8"/>
  <c r="R58" i="8"/>
  <c r="R59" i="8"/>
  <c r="R60" i="8"/>
  <c r="R61" i="8"/>
  <c r="R62" i="8"/>
  <c r="R64" i="8"/>
  <c r="R65" i="8"/>
  <c r="R66" i="8"/>
  <c r="R67" i="8"/>
  <c r="R68" i="8"/>
  <c r="R69" i="8"/>
  <c r="R70" i="8"/>
  <c r="R71" i="8"/>
  <c r="R72" i="8"/>
  <c r="R73" i="8"/>
  <c r="R74" i="8"/>
  <c r="R75" i="8"/>
  <c r="R76" i="8"/>
  <c r="R77" i="8"/>
  <c r="R78" i="8"/>
  <c r="R79" i="8"/>
  <c r="R80" i="8"/>
  <c r="R81" i="8"/>
  <c r="R82" i="8"/>
  <c r="R83" i="8"/>
  <c r="R84" i="8"/>
  <c r="R85" i="8"/>
  <c r="R86" i="8"/>
  <c r="R87" i="8"/>
  <c r="R88" i="8"/>
  <c r="R89" i="8"/>
  <c r="R90" i="8"/>
  <c r="R91" i="8"/>
  <c r="R92" i="8"/>
  <c r="R93" i="8"/>
  <c r="R94" i="8"/>
  <c r="R95" i="8"/>
  <c r="R96" i="8"/>
  <c r="R97" i="8"/>
  <c r="R98" i="8"/>
  <c r="R99" i="8"/>
  <c r="R100" i="8"/>
  <c r="R101" i="8"/>
  <c r="R102" i="8"/>
  <c r="R103" i="8"/>
  <c r="R104" i="8"/>
  <c r="R105" i="8"/>
  <c r="R106" i="8"/>
  <c r="R107" i="8"/>
  <c r="R108" i="8"/>
  <c r="R109" i="8"/>
  <c r="R110" i="8"/>
  <c r="R111" i="8"/>
  <c r="R112" i="8"/>
  <c r="R113" i="8"/>
  <c r="R114" i="8"/>
  <c r="S5" i="8"/>
  <c r="T114" i="8"/>
  <c r="S114" i="8"/>
  <c r="Q114" i="8"/>
  <c r="P114" i="8"/>
  <c r="A114" i="8"/>
  <c r="T113" i="8"/>
  <c r="S113" i="8"/>
  <c r="Q113" i="8"/>
  <c r="P113" i="8"/>
  <c r="A113" i="8"/>
  <c r="T112" i="8"/>
  <c r="S112" i="8"/>
  <c r="Q112" i="8"/>
  <c r="P112" i="8"/>
  <c r="A112" i="8"/>
  <c r="T111" i="8"/>
  <c r="S111" i="8"/>
  <c r="Q111" i="8"/>
  <c r="P111" i="8"/>
  <c r="A111" i="8"/>
  <c r="T110" i="8"/>
  <c r="S110" i="8"/>
  <c r="Q110" i="8"/>
  <c r="P110" i="8"/>
  <c r="A110" i="8"/>
  <c r="T109" i="8"/>
  <c r="S109" i="8"/>
  <c r="Q109" i="8"/>
  <c r="P109" i="8"/>
  <c r="A109" i="8"/>
  <c r="T108" i="8"/>
  <c r="S108" i="8"/>
  <c r="Q108" i="8"/>
  <c r="P108" i="8"/>
  <c r="A108" i="8"/>
  <c r="T107" i="8"/>
  <c r="S107" i="8"/>
  <c r="Q107" i="8"/>
  <c r="P107" i="8"/>
  <c r="A107" i="8"/>
  <c r="T106" i="8"/>
  <c r="S106" i="8"/>
  <c r="Q106" i="8"/>
  <c r="P106" i="8"/>
  <c r="A106" i="8"/>
  <c r="T105" i="8"/>
  <c r="S105" i="8"/>
  <c r="Q105" i="8"/>
  <c r="P105" i="8"/>
  <c r="A105" i="8"/>
  <c r="T104" i="8"/>
  <c r="S104" i="8"/>
  <c r="Q104" i="8"/>
  <c r="P104" i="8"/>
  <c r="A104" i="8"/>
  <c r="T103" i="8"/>
  <c r="S103" i="8"/>
  <c r="Q103" i="8"/>
  <c r="P103" i="8"/>
  <c r="A103" i="8"/>
  <c r="T102" i="8"/>
  <c r="S102" i="8"/>
  <c r="Q102" i="8"/>
  <c r="P102" i="8"/>
  <c r="A102" i="8"/>
  <c r="T101" i="8"/>
  <c r="S101" i="8"/>
  <c r="Q101" i="8"/>
  <c r="P101" i="8"/>
  <c r="A101" i="8"/>
  <c r="T100" i="8"/>
  <c r="S100" i="8"/>
  <c r="Q100" i="8"/>
  <c r="P100" i="8"/>
  <c r="A100" i="8"/>
  <c r="T99" i="8"/>
  <c r="S99" i="8"/>
  <c r="Q99" i="8"/>
  <c r="P99" i="8"/>
  <c r="A99" i="8"/>
  <c r="T98" i="8"/>
  <c r="S98" i="8"/>
  <c r="Q98" i="8"/>
  <c r="P98" i="8"/>
  <c r="A98" i="8"/>
  <c r="T97" i="8"/>
  <c r="S97" i="8"/>
  <c r="Q97" i="8"/>
  <c r="P97" i="8"/>
  <c r="A97" i="8"/>
  <c r="T96" i="8"/>
  <c r="S96" i="8"/>
  <c r="Q96" i="8"/>
  <c r="P96" i="8"/>
  <c r="A96" i="8"/>
  <c r="T95" i="8"/>
  <c r="S95" i="8"/>
  <c r="Q95" i="8"/>
  <c r="P95" i="8"/>
  <c r="A95" i="8"/>
  <c r="T94" i="8"/>
  <c r="S94" i="8"/>
  <c r="Q94" i="8"/>
  <c r="P94" i="8"/>
  <c r="A94" i="8"/>
  <c r="T93" i="8"/>
  <c r="S93" i="8"/>
  <c r="Q93" i="8"/>
  <c r="P93" i="8"/>
  <c r="A93" i="8"/>
  <c r="T92" i="8"/>
  <c r="S92" i="8"/>
  <c r="Q92" i="8"/>
  <c r="P92" i="8"/>
  <c r="A92" i="8"/>
  <c r="T91" i="8"/>
  <c r="S91" i="8"/>
  <c r="Q91" i="8"/>
  <c r="P91" i="8"/>
  <c r="A91" i="8"/>
  <c r="T90" i="8"/>
  <c r="S90" i="8"/>
  <c r="Q90" i="8"/>
  <c r="P90" i="8"/>
  <c r="A90" i="8"/>
  <c r="T89" i="8"/>
  <c r="S89" i="8"/>
  <c r="Q89" i="8"/>
  <c r="P89" i="8"/>
  <c r="A89" i="8"/>
  <c r="T88" i="8"/>
  <c r="S88" i="8"/>
  <c r="Q88" i="8"/>
  <c r="P88" i="8"/>
  <c r="A88" i="8"/>
  <c r="T87" i="8"/>
  <c r="S87" i="8"/>
  <c r="Q87" i="8"/>
  <c r="P87" i="8"/>
  <c r="A87" i="8"/>
  <c r="T86" i="8"/>
  <c r="S86" i="8"/>
  <c r="Q86" i="8"/>
  <c r="P86" i="8"/>
  <c r="A86" i="8"/>
  <c r="T85" i="8"/>
  <c r="S85" i="8"/>
  <c r="Q85" i="8"/>
  <c r="P85" i="8"/>
  <c r="A85" i="8"/>
  <c r="T84" i="8"/>
  <c r="S84" i="8"/>
  <c r="Q84" i="8"/>
  <c r="P84" i="8"/>
  <c r="A84" i="8"/>
  <c r="T83" i="8"/>
  <c r="S83" i="8"/>
  <c r="Q83" i="8"/>
  <c r="P83" i="8"/>
  <c r="A83" i="8"/>
  <c r="T82" i="8"/>
  <c r="S82" i="8"/>
  <c r="Q82" i="8"/>
  <c r="P82" i="8"/>
  <c r="A82" i="8"/>
  <c r="T81" i="8"/>
  <c r="S81" i="8"/>
  <c r="Q81" i="8"/>
  <c r="P81" i="8"/>
  <c r="A81" i="8"/>
  <c r="T80" i="8"/>
  <c r="S80" i="8"/>
  <c r="Q80" i="8"/>
  <c r="P80" i="8"/>
  <c r="A80" i="8"/>
  <c r="T79" i="8"/>
  <c r="S79" i="8"/>
  <c r="Q79" i="8"/>
  <c r="P79" i="8"/>
  <c r="A79" i="8"/>
  <c r="T78" i="8"/>
  <c r="S78" i="8"/>
  <c r="Q78" i="8"/>
  <c r="P78" i="8"/>
  <c r="A78" i="8"/>
  <c r="T77" i="8"/>
  <c r="S77" i="8"/>
  <c r="Q77" i="8"/>
  <c r="P77" i="8"/>
  <c r="A77" i="8"/>
  <c r="T76" i="8"/>
  <c r="S76" i="8"/>
  <c r="Q76" i="8"/>
  <c r="P76" i="8"/>
  <c r="A76" i="8"/>
  <c r="T75" i="8"/>
  <c r="S75" i="8"/>
  <c r="Q75" i="8"/>
  <c r="P75" i="8"/>
  <c r="A75" i="8"/>
  <c r="T74" i="8"/>
  <c r="S74" i="8"/>
  <c r="Q74" i="8"/>
  <c r="P74" i="8"/>
  <c r="A74" i="8"/>
  <c r="T73" i="8"/>
  <c r="S73" i="8"/>
  <c r="Q73" i="8"/>
  <c r="P73" i="8"/>
  <c r="A73" i="8"/>
  <c r="T72" i="8"/>
  <c r="S72" i="8"/>
  <c r="Q72" i="8"/>
  <c r="P72" i="8"/>
  <c r="A72" i="8"/>
  <c r="T71" i="8"/>
  <c r="S71" i="8"/>
  <c r="Q71" i="8"/>
  <c r="P71" i="8"/>
  <c r="A71" i="8"/>
  <c r="T70" i="8"/>
  <c r="S70" i="8"/>
  <c r="Q70" i="8"/>
  <c r="P70" i="8"/>
  <c r="A70" i="8"/>
  <c r="T69" i="8"/>
  <c r="S69" i="8"/>
  <c r="Q69" i="8"/>
  <c r="P69" i="8"/>
  <c r="A69" i="8"/>
  <c r="T68" i="8"/>
  <c r="S68" i="8"/>
  <c r="Q68" i="8"/>
  <c r="P68" i="8"/>
  <c r="A68" i="8"/>
  <c r="T67" i="8"/>
  <c r="S67" i="8"/>
  <c r="Q67" i="8"/>
  <c r="P67" i="8"/>
  <c r="A67" i="8"/>
  <c r="T66" i="8"/>
  <c r="S66" i="8"/>
  <c r="Q66" i="8"/>
  <c r="P66" i="8"/>
  <c r="A66" i="8"/>
  <c r="T65" i="8"/>
  <c r="S65" i="8"/>
  <c r="Q65" i="8"/>
  <c r="P65" i="8"/>
  <c r="A65" i="8"/>
  <c r="T64" i="8"/>
  <c r="S64" i="8"/>
  <c r="Q64" i="8"/>
  <c r="P64" i="8"/>
  <c r="A64" i="8"/>
  <c r="T62" i="8"/>
  <c r="S62" i="8"/>
  <c r="Q62" i="8"/>
  <c r="P62" i="8"/>
  <c r="A62" i="8"/>
  <c r="T61" i="8"/>
  <c r="S61" i="8"/>
  <c r="Q61" i="8"/>
  <c r="P61" i="8"/>
  <c r="A61" i="8"/>
  <c r="T60" i="8"/>
  <c r="S60" i="8"/>
  <c r="Q60" i="8"/>
  <c r="P60" i="8"/>
  <c r="A60" i="8"/>
  <c r="Q59" i="8"/>
  <c r="P59" i="8"/>
  <c r="A59" i="8"/>
  <c r="Q58" i="8"/>
  <c r="P58" i="8"/>
  <c r="A58" i="8"/>
  <c r="T57" i="8"/>
  <c r="S57" i="8"/>
  <c r="Q57" i="8"/>
  <c r="P57" i="8"/>
  <c r="A57" i="8"/>
  <c r="T56" i="8"/>
  <c r="S56" i="8"/>
  <c r="Q56" i="8"/>
  <c r="P56" i="8"/>
  <c r="A56" i="8"/>
  <c r="T55" i="8"/>
  <c r="S55" i="8"/>
  <c r="Q55" i="8"/>
  <c r="P55" i="8"/>
  <c r="A55" i="8"/>
  <c r="T54" i="8"/>
  <c r="S54" i="8"/>
  <c r="Q54" i="8"/>
  <c r="P54" i="8"/>
  <c r="A54" i="8"/>
  <c r="T53" i="8"/>
  <c r="S53" i="8"/>
  <c r="Q53" i="8"/>
  <c r="P53" i="8"/>
  <c r="A53" i="8"/>
  <c r="T52" i="8"/>
  <c r="S52" i="8"/>
  <c r="Q52" i="8"/>
  <c r="P52" i="8"/>
  <c r="A52" i="8"/>
  <c r="T51" i="8"/>
  <c r="S51" i="8"/>
  <c r="Q51" i="8"/>
  <c r="P51" i="8"/>
  <c r="A51" i="8"/>
  <c r="T50" i="8"/>
  <c r="S50" i="8"/>
  <c r="Q50" i="8"/>
  <c r="P50" i="8"/>
  <c r="A50" i="8"/>
  <c r="T49" i="8"/>
  <c r="S49" i="8"/>
  <c r="Q49" i="8"/>
  <c r="P49" i="8"/>
  <c r="A49" i="8"/>
  <c r="T48" i="8"/>
  <c r="S48" i="8"/>
  <c r="Q48" i="8"/>
  <c r="P48" i="8"/>
  <c r="A48" i="8"/>
  <c r="T47" i="8"/>
  <c r="S47" i="8"/>
  <c r="Q47" i="8"/>
  <c r="P47" i="8"/>
  <c r="A47" i="8"/>
  <c r="T46" i="8"/>
  <c r="S46" i="8"/>
  <c r="Q46" i="8"/>
  <c r="P46" i="8"/>
  <c r="A46" i="8"/>
  <c r="T45" i="8"/>
  <c r="S45" i="8"/>
  <c r="Q45" i="8"/>
  <c r="P45" i="8"/>
  <c r="A45" i="8"/>
  <c r="T44" i="8"/>
  <c r="S44" i="8"/>
  <c r="Q44" i="8"/>
  <c r="P44" i="8"/>
  <c r="A44" i="8"/>
  <c r="T43" i="8"/>
  <c r="S43" i="8"/>
  <c r="Q43" i="8"/>
  <c r="P43" i="8"/>
  <c r="A43" i="8"/>
  <c r="T42" i="8"/>
  <c r="S42" i="8"/>
  <c r="Q42" i="8"/>
  <c r="P42" i="8"/>
  <c r="A42" i="8"/>
  <c r="T41" i="8"/>
  <c r="S41" i="8"/>
  <c r="Q41" i="8"/>
  <c r="P41" i="8"/>
  <c r="A41" i="8"/>
  <c r="T40" i="8"/>
  <c r="S40" i="8"/>
  <c r="Q40" i="8"/>
  <c r="P40" i="8"/>
  <c r="A40" i="8"/>
  <c r="T39" i="8"/>
  <c r="S39" i="8"/>
  <c r="Q39" i="8"/>
  <c r="P39" i="8"/>
  <c r="A39" i="8"/>
  <c r="T38" i="8"/>
  <c r="S38" i="8"/>
  <c r="Q38" i="8"/>
  <c r="P38" i="8"/>
  <c r="A38" i="8"/>
  <c r="T36" i="8"/>
  <c r="S36" i="8"/>
  <c r="Q36" i="8"/>
  <c r="P36" i="8"/>
  <c r="A36" i="8"/>
  <c r="T35" i="8"/>
  <c r="S35" i="8"/>
  <c r="Q35" i="8"/>
  <c r="P35" i="8"/>
  <c r="A35" i="8"/>
  <c r="T34" i="8"/>
  <c r="S34" i="8"/>
  <c r="Q34" i="8"/>
  <c r="P34" i="8"/>
  <c r="A34" i="8"/>
  <c r="T33" i="8"/>
  <c r="S33" i="8"/>
  <c r="Q33" i="8"/>
  <c r="P33" i="8"/>
  <c r="A33" i="8"/>
  <c r="T32" i="8"/>
  <c r="S32" i="8"/>
  <c r="Q32" i="8"/>
  <c r="P32" i="8"/>
  <c r="A32" i="8"/>
  <c r="T31" i="8"/>
  <c r="S31" i="8"/>
  <c r="Q31" i="8"/>
  <c r="P31" i="8"/>
  <c r="A31" i="8"/>
  <c r="T30" i="8"/>
  <c r="S30" i="8"/>
  <c r="Q30" i="8"/>
  <c r="P30" i="8"/>
  <c r="A30" i="8"/>
  <c r="T29" i="8"/>
  <c r="S29" i="8"/>
  <c r="Q29" i="8"/>
  <c r="P29" i="8"/>
  <c r="A29" i="8"/>
  <c r="T28" i="8"/>
  <c r="S28" i="8"/>
  <c r="Q28" i="8"/>
  <c r="P28" i="8"/>
  <c r="A28" i="8"/>
  <c r="T27" i="8"/>
  <c r="S27" i="8"/>
  <c r="Q27" i="8"/>
  <c r="P27" i="8"/>
  <c r="A27" i="8"/>
  <c r="T26" i="8"/>
  <c r="S26" i="8"/>
  <c r="Q26" i="8"/>
  <c r="P26" i="8"/>
  <c r="A26" i="8"/>
  <c r="T25" i="8"/>
  <c r="S25" i="8"/>
  <c r="Q25" i="8"/>
  <c r="P25" i="8"/>
  <c r="A25" i="8"/>
  <c r="T24" i="8"/>
  <c r="S24" i="8"/>
  <c r="Q24" i="8"/>
  <c r="P24" i="8"/>
  <c r="A24" i="8"/>
  <c r="T23" i="8"/>
  <c r="S23" i="8"/>
  <c r="Q23" i="8"/>
  <c r="P23" i="8"/>
  <c r="A23" i="8"/>
  <c r="T22" i="8"/>
  <c r="S22" i="8"/>
  <c r="Q22" i="8"/>
  <c r="P22" i="8"/>
  <c r="A22" i="8"/>
  <c r="T21" i="8"/>
  <c r="S21" i="8"/>
  <c r="Q21" i="8"/>
  <c r="P21" i="8"/>
  <c r="A21" i="8"/>
  <c r="T20" i="8"/>
  <c r="S20" i="8"/>
  <c r="Q20" i="8"/>
  <c r="P20" i="8"/>
  <c r="A20" i="8"/>
  <c r="T19" i="8"/>
  <c r="S19" i="8"/>
  <c r="Q19" i="8"/>
  <c r="P19" i="8"/>
  <c r="A19" i="8"/>
  <c r="T18" i="8"/>
  <c r="S18" i="8"/>
  <c r="Q18" i="8"/>
  <c r="P18" i="8"/>
  <c r="A18" i="8"/>
  <c r="T17" i="8"/>
  <c r="S17" i="8"/>
  <c r="Q17" i="8"/>
  <c r="P17" i="8"/>
  <c r="A17" i="8"/>
  <c r="T16" i="8"/>
  <c r="S16" i="8"/>
  <c r="Q16" i="8"/>
  <c r="P16" i="8"/>
  <c r="A16" i="8"/>
  <c r="T15" i="8"/>
  <c r="S15" i="8"/>
  <c r="Q15" i="8"/>
  <c r="P15" i="8"/>
  <c r="A15" i="8"/>
  <c r="T14" i="8"/>
  <c r="S14" i="8"/>
  <c r="Q14" i="8"/>
  <c r="P14" i="8"/>
  <c r="A14" i="8"/>
  <c r="T13" i="8"/>
  <c r="S13" i="8"/>
  <c r="Q13" i="8"/>
  <c r="P13" i="8"/>
  <c r="A13" i="8"/>
  <c r="T12" i="8"/>
  <c r="S12" i="8"/>
  <c r="Q12" i="8"/>
  <c r="P12" i="8"/>
  <c r="A12" i="8"/>
  <c r="T10" i="8"/>
  <c r="S10" i="8"/>
  <c r="Q10" i="8"/>
  <c r="P10" i="8"/>
  <c r="A10" i="8"/>
  <c r="T9" i="8"/>
  <c r="S9" i="8"/>
  <c r="Q9" i="8"/>
  <c r="P9" i="8"/>
  <c r="A9" i="8"/>
  <c r="T8" i="8"/>
  <c r="S8" i="8"/>
  <c r="Q8" i="8"/>
  <c r="P8" i="8"/>
  <c r="A8" i="8"/>
  <c r="T7" i="8"/>
  <c r="S7" i="8"/>
  <c r="Q7" i="8"/>
  <c r="P7" i="8"/>
  <c r="A7" i="8"/>
  <c r="T6" i="8"/>
  <c r="S6" i="8"/>
  <c r="Q6" i="8"/>
  <c r="P6" i="8"/>
  <c r="A6" i="8"/>
  <c r="T5" i="8"/>
  <c r="Q5" i="8"/>
  <c r="P5" i="8"/>
  <c r="A5" i="8"/>
  <c r="J45" i="8" l="1"/>
  <c r="J57" i="8"/>
  <c r="J58" i="8"/>
  <c r="J6" i="8"/>
  <c r="J59" i="8"/>
  <c r="J7" i="8"/>
  <c r="J8" i="8"/>
  <c r="J61" i="8"/>
  <c r="J64" i="8"/>
  <c r="J9" i="8"/>
  <c r="J78" i="8"/>
  <c r="J80" i="8"/>
  <c r="J82" i="8"/>
  <c r="J84" i="8"/>
  <c r="J86" i="8"/>
  <c r="J88" i="8"/>
  <c r="J90" i="8"/>
  <c r="J92" i="8"/>
  <c r="J94" i="8"/>
  <c r="J96" i="8"/>
  <c r="J102" i="8"/>
  <c r="J110" i="8"/>
  <c r="J111" i="8"/>
  <c r="J113" i="8"/>
  <c r="J74" i="8"/>
  <c r="J76" i="8"/>
  <c r="J72" i="8"/>
  <c r="J73" i="8"/>
  <c r="J75" i="8"/>
  <c r="J100" i="8"/>
  <c r="J104" i="8"/>
  <c r="J108" i="8"/>
  <c r="J106" i="8"/>
  <c r="J98" i="8"/>
  <c r="J77" i="8"/>
  <c r="J71" i="8"/>
  <c r="J69" i="8"/>
  <c r="J67" i="8"/>
  <c r="J68" i="8"/>
  <c r="J66" i="8"/>
  <c r="J62" i="8"/>
  <c r="J65" i="8"/>
  <c r="J60" i="8"/>
  <c r="J56" i="8"/>
  <c r="J55" i="8"/>
  <c r="J54" i="8"/>
  <c r="J39" i="8"/>
  <c r="J42" i="8"/>
  <c r="J34" i="8"/>
  <c r="J31" i="8"/>
  <c r="J32" i="8"/>
  <c r="J29" i="8"/>
  <c r="J27" i="8"/>
  <c r="J26" i="8"/>
  <c r="J25" i="8"/>
  <c r="J23" i="8"/>
  <c r="J21" i="8"/>
  <c r="J19" i="8"/>
  <c r="J17" i="8"/>
  <c r="T115" i="8"/>
  <c r="I115" i="8" s="1"/>
  <c r="J15" i="8"/>
  <c r="J13" i="8"/>
  <c r="J112" i="8"/>
  <c r="J44" i="8"/>
  <c r="J46" i="8"/>
  <c r="J48" i="8"/>
  <c r="J50" i="8"/>
  <c r="J52" i="8"/>
  <c r="J114" i="8"/>
  <c r="J70" i="8"/>
  <c r="J79" i="8"/>
  <c r="J81" i="8"/>
  <c r="J83" i="8"/>
  <c r="J85" i="8"/>
  <c r="J87" i="8"/>
  <c r="J89" i="8"/>
  <c r="J91" i="8"/>
  <c r="J93" i="8"/>
  <c r="J95" i="8"/>
  <c r="J97" i="8"/>
  <c r="J99" i="8"/>
  <c r="J101" i="8"/>
  <c r="J103" i="8"/>
  <c r="J105" i="8"/>
  <c r="J107" i="8"/>
  <c r="J109" i="8"/>
  <c r="J43" i="8"/>
  <c r="J47" i="8"/>
  <c r="J49" i="8"/>
  <c r="J51" i="8"/>
  <c r="J53" i="8"/>
  <c r="J41" i="8"/>
  <c r="J33" i="8"/>
  <c r="J36" i="8"/>
  <c r="J35" i="8"/>
  <c r="J38" i="8"/>
  <c r="J40" i="8"/>
  <c r="J12" i="8"/>
  <c r="J14" i="8"/>
  <c r="J16" i="8"/>
  <c r="J18" i="8"/>
  <c r="J20" i="8"/>
  <c r="J24" i="8"/>
  <c r="J28" i="8"/>
  <c r="J30" i="8"/>
  <c r="S115" i="8"/>
  <c r="H115" i="8" s="1"/>
  <c r="Q115" i="8"/>
  <c r="F115" i="8" s="1"/>
  <c r="J10" i="8"/>
  <c r="R115" i="8"/>
  <c r="G115" i="8" s="1"/>
  <c r="P115" i="8"/>
  <c r="E115" i="8" s="1"/>
  <c r="J5" i="8"/>
  <c r="J22" i="8"/>
  <c r="J115" i="8" l="1"/>
</calcChain>
</file>

<file path=xl/sharedStrings.xml><?xml version="1.0" encoding="utf-8"?>
<sst xmlns="http://schemas.openxmlformats.org/spreadsheetml/2006/main" count="430" uniqueCount="354">
  <si>
    <t>Maturity Level</t>
  </si>
  <si>
    <t>#</t>
  </si>
  <si>
    <t>NIST Cyber Security Assessment</t>
  </si>
  <si>
    <t>Last Updated:</t>
  </si>
  <si>
    <t>Activity Plan</t>
  </si>
  <si>
    <t>NIST Function</t>
  </si>
  <si>
    <t>Documentation</t>
  </si>
  <si>
    <t>Implementation (Coverage)</t>
  </si>
  <si>
    <t>Implementation (Effectiveness)</t>
  </si>
  <si>
    <t>Automation</t>
  </si>
  <si>
    <t>Monitoring and Review</t>
  </si>
  <si>
    <t>2024 (Current)</t>
  </si>
  <si>
    <t>PIC</t>
  </si>
  <si>
    <t>Comments</t>
  </si>
  <si>
    <t xml:space="preserve">GV.OC-01 </t>
  </si>
  <si>
    <t>GV.OC-01: The organizational mission is understood and informs cybersecurity risk management</t>
  </si>
  <si>
    <t>Govern</t>
  </si>
  <si>
    <t>GV.OC-02</t>
  </si>
  <si>
    <t>GV.OC-02 : Internal and external stakeholders are understood, and their needs and expectations regarding cybersecurity risk management are understood and considered</t>
  </si>
  <si>
    <t xml:space="preserve">GV.OC-03 </t>
  </si>
  <si>
    <t>GV.OC-03: Legal, regulatory, and contractual requirements regarding cybersecurity - including privacy and civil liberties obligations - are understood and managed</t>
  </si>
  <si>
    <t>GV.OC-04: Critical objectives, capabilities, and services that stakeholders depend on or expect from the organization are understood and communicated</t>
  </si>
  <si>
    <t>GV.OC-05</t>
  </si>
  <si>
    <t>GV.OC-05: Outcomes, capabilities, and services that the organization depends on are understood and communicated</t>
  </si>
  <si>
    <t>GV.RM-02 Risk appetite and risk tolerance statements are established, communicated, and maintained</t>
  </si>
  <si>
    <t>GV.RM-03</t>
  </si>
  <si>
    <t>GV.RM-03 Cybersecurity risk management activities and outcomes are included in enterprise risk management processes</t>
  </si>
  <si>
    <t>GV.RM-04</t>
  </si>
  <si>
    <t>GV.RM-04 Strategic direction that describes appropriate risk response options is established and communicated</t>
  </si>
  <si>
    <t>GV.RM-06</t>
  </si>
  <si>
    <t>GV.RM-06 A standardized method for calculating, documenting, categorizing, and prioritizing cybersecurity risks is established and communicated</t>
  </si>
  <si>
    <t>GV.RM-07</t>
  </si>
  <si>
    <t>GV.RM-07 Strategic opportunities (i.e., positive risks) are characterized and are included in organizational cybersecurity risk discussions</t>
  </si>
  <si>
    <t>GV.RR-01 Organizational leadership is responsible and accountable for cybersecurity risk and fosters a culture that is risk-aware, ethical, and continually improving</t>
  </si>
  <si>
    <t>GV.RR-02 Roles, responsibilities, and authorities related to cybersecurity risk management are established, communicated, understood, and enforced</t>
  </si>
  <si>
    <t>GV.RR-03 Adequate resources are allocated commensurate with the cybersecurity risk strategy, roles, responsibilities, and policies</t>
  </si>
  <si>
    <t>GV.RR-04</t>
  </si>
  <si>
    <t>GV.RR-04 Cybersecurity is included in human resources practices</t>
  </si>
  <si>
    <t xml:space="preserve">Informally Documented
</t>
  </si>
  <si>
    <t>GV.PO-02:  Policy for managing cybersecurity risks is reviewed, updated, communicated, and enforced to reflect changes in requirements, threats, technology, and organizational mission</t>
  </si>
  <si>
    <t>GV.OV-01</t>
  </si>
  <si>
    <t>GV.OV-01:  Cybersecurity risk management strategy outcomes are reviewed to inform and adjust strategy and direction</t>
  </si>
  <si>
    <t>GV.OV-02</t>
  </si>
  <si>
    <t>GV.OV-02:  The cybersecurity risk management strategy is reviewed and adjusted to ensure coverage of organizational requirements and risks</t>
  </si>
  <si>
    <t>GV.OV-03:  Organizational cybersecurity risk management performance is evaluated and reviewed for adjustments needed</t>
  </si>
  <si>
    <t>GV.SC-01:  A cybersecurity supply chain risk management program, strategy, objectives, policies, and processes are established and agreed to by organizational stakeholders</t>
  </si>
  <si>
    <t>GV.SC-02:  Cybersecurity roles and responsibilities for suppliers, customers, and partners are established, communicated, and coordinated internally and externally</t>
  </si>
  <si>
    <t>GV.SC-03</t>
  </si>
  <si>
    <t>GV.SC-03:  Cybersecurity supply chain risk management is integrated into cybersecurity and enterprise risk management, risk assessment, and improvement processes</t>
  </si>
  <si>
    <t>GV.SC-04:  Suppliers are known and prioritized by criticality</t>
  </si>
  <si>
    <t>GV.SC-06</t>
  </si>
  <si>
    <t>GV.SC-06:  Planning and due diligence are performed to reduce risks before entering into formal supplier or other third-party relationships</t>
  </si>
  <si>
    <t>GV.SC-07</t>
  </si>
  <si>
    <t>GV.SC-07: The risks posed by a supplier, their products and services, and other third parties are understood, recorded, prioritized, assessed, responded to, and monitored over the course of the relationship</t>
  </si>
  <si>
    <t>GV.SC-08</t>
  </si>
  <si>
    <t>GV.SC-08:  Relevant suppliers and other third parties are included in incident planning, response, and recovery activities</t>
  </si>
  <si>
    <t>GV.SC-09:  Supply chain security practices are integrated into cybersecurity and enterprise risk management programs, and their performance is monitored throughout the technology product and service life cycle</t>
  </si>
  <si>
    <t>GV.SC-10</t>
  </si>
  <si>
    <t>GV.SC-10:  Cybersecurity supply chain risk management plans include provisions for activities that occur after the conclusion of a partnership or service agreement</t>
  </si>
  <si>
    <t>ID.AM-01: Inventories of hardware managed by the organization are maintained</t>
  </si>
  <si>
    <t>Identify</t>
  </si>
  <si>
    <t xml:space="preserve">Well-Documented
</t>
  </si>
  <si>
    <t>ID.AM-02: Inventories of software, services, and systems managed by the organization are maintained and reviewed</t>
  </si>
  <si>
    <t>ID.AM-03</t>
  </si>
  <si>
    <t>ID.AM-03: Representations of the organization's authorized network communication and internal and external network data flows are maintained</t>
  </si>
  <si>
    <t>ID.AM-04</t>
  </si>
  <si>
    <t>ID.AM-04: Inventories of services provided by suppliers are maintained</t>
  </si>
  <si>
    <t>ID.AM-07</t>
  </si>
  <si>
    <t>ID.AM-07: Inventories of data and corresponding metadata for designated data types are maintained</t>
  </si>
  <si>
    <t>ID.AM-08</t>
  </si>
  <si>
    <t>ID.AM-08: Systems, hardware, software, services, and data are managed throughout their life cycles</t>
  </si>
  <si>
    <t xml:space="preserve">Vulnerability management process is established and followed throughout the lifecycle of assets based on its criticality. </t>
  </si>
  <si>
    <t>ID.RA-01: Vulnerabilities in assets are identified, validated, and recorded</t>
  </si>
  <si>
    <t>ID.RA-02</t>
  </si>
  <si>
    <t>ID.RA-02: Cyber threat intelligence is received from information sharing forums and sources</t>
  </si>
  <si>
    <t>ID.RA-03</t>
  </si>
  <si>
    <t>ID.RA-03: Internal and external threats to the organization are identified and recorded</t>
  </si>
  <si>
    <t>ID.RA-04</t>
  </si>
  <si>
    <t>ID.RA-04: Potential impacts and likelihoods of threats exploiting vulnerabilities are identified and recorded</t>
  </si>
  <si>
    <t>ID.RA-05: Threats, vulnerabilities, likelihoods, and impacts are used to understand inherent risk and inform risk response prioritization</t>
  </si>
  <si>
    <t>ID.RA-06: Risk responses are chosen, prioritized, planned, tracked, and communicated</t>
  </si>
  <si>
    <t>ID.RA-07: Changes and exceptions are managed, assessed for risk impact, recorded, and tracked</t>
  </si>
  <si>
    <t>ID.RA-08</t>
  </si>
  <si>
    <t>ID.RA-08: Processes for receiving, analyzing, and responding to vulnerability disclosures are established</t>
  </si>
  <si>
    <t>ID.RA-09</t>
  </si>
  <si>
    <t>ID.RA-09: The authenticity and integrity of hardware and software are assessed prior to acquisition and use</t>
  </si>
  <si>
    <t>ID.RA-10</t>
  </si>
  <si>
    <t>ID.RA-10: Critical suppliers are assessed prior to acquisition</t>
  </si>
  <si>
    <t>ID.IM-01</t>
  </si>
  <si>
    <t>ID.IM-01: Improvements are identified from evaluations</t>
  </si>
  <si>
    <t>ID.IM-02</t>
  </si>
  <si>
    <t>ID.IM-02: Improvements are identified from security tests and exercises, including those done in coordination with suppliers and relevant third parties</t>
  </si>
  <si>
    <t>ID.IM-03</t>
  </si>
  <si>
    <t>ID.IM-03: Improvements are identified from execution of operational processes, procedures, and activities</t>
  </si>
  <si>
    <t>PR.AA-01: Identities and credentials for authorized users, services, and hardware are managed by the organization</t>
  </si>
  <si>
    <t>Protect</t>
  </si>
  <si>
    <t>PR.AA-02</t>
  </si>
  <si>
    <t>PR.AA-02: Identities are proofed and bound to credentials based on the context of interactions</t>
  </si>
  <si>
    <t>PR.AA-03</t>
  </si>
  <si>
    <t>PR.AA-04</t>
  </si>
  <si>
    <t>PR.AA-04: Identity assertions are protected, conveyed, and verified</t>
  </si>
  <si>
    <t>PR.AA-05: Access permissions, entitlements, and authorizations are defined in a policy, managed, enforced, and reviewed, and incorporate the principles of least privilege and separation of duties</t>
  </si>
  <si>
    <t>PR.AA-06: Physical access to assets is managed, monitored, and enforced commensurate with risk</t>
  </si>
  <si>
    <t>PR.AT-02</t>
  </si>
  <si>
    <t>PR.AT-02: Individuals in specialized roles are provided with awareness and training so that they possess the knowledge and skills to perform relevant tasks with cybersecurity risks in mind</t>
  </si>
  <si>
    <t>PR.DS-01: The confidentiality, integrity, and availability of data-at-rest are protected</t>
  </si>
  <si>
    <t>PR.DS-02</t>
  </si>
  <si>
    <t>PR.DS-02: The confidentiality, integrity, and availability of data-in-transit are protected</t>
  </si>
  <si>
    <t>PR.DS-10</t>
  </si>
  <si>
    <t>PR.DS-10: The confidentiality, integrity, and availability of data-in-use are protected</t>
  </si>
  <si>
    <t>PR.DS-11</t>
  </si>
  <si>
    <t>PR.DS-11: Backups of data are created, protected, maintained, and tested</t>
  </si>
  <si>
    <t>PR.PS-02: Software is maintained, replaced, and removed commensurate with risk</t>
  </si>
  <si>
    <t>PR.PS-03: Hardware is maintained, replaced, and removed commensurate with risk</t>
  </si>
  <si>
    <t>PR.PS-04: Log records are generated and made available for continuous monitoring</t>
  </si>
  <si>
    <t>PR.PS-05</t>
  </si>
  <si>
    <t>PR.PS-05: Installation and execution of unauthorized software are prevented</t>
  </si>
  <si>
    <t>PR.PS-06: Secure software development practices are integrated, and their performance is monitored throughout the software development life cycle</t>
  </si>
  <si>
    <t>PR.IR-01: Networks and environments are protected from unauthorized logical access and usage</t>
  </si>
  <si>
    <t>PR.IR-02: The organization's technology assets are protected from environmental threats</t>
  </si>
  <si>
    <t>PR.IR-03: Mechanisms are implemented to achieve resilience requirements in normal and adverse situations</t>
  </si>
  <si>
    <t>PR.IR-04: Adequate resource capacity to ensure availability is maintained and reviewed periodically</t>
  </si>
  <si>
    <t>Detect</t>
  </si>
  <si>
    <t>DE.CM-02: The physical environment is monitored to find potentially adverse events</t>
  </si>
  <si>
    <t>DE.CM-03</t>
  </si>
  <si>
    <t>DE.CM-03: Personnel activity and technology usage are monitored to find potentially adverse events</t>
  </si>
  <si>
    <t>DE.CM-06</t>
  </si>
  <si>
    <t>DE.CM-06: External service provider activities and services are monitored to find potentially adverse events</t>
  </si>
  <si>
    <t>DE.CM-09</t>
  </si>
  <si>
    <t>DE.CM-09: Computing hardware and software, runtime environments, and their data are monitored to find potentially adverse events</t>
  </si>
  <si>
    <t>DE.AE-02</t>
  </si>
  <si>
    <t>DE.AE-02: Potentially adverse events are analyzed to better understand associated activities</t>
  </si>
  <si>
    <t>DE.AE-03</t>
  </si>
  <si>
    <t>DE.AE-03: Information is correlated from multiple sources</t>
  </si>
  <si>
    <t>DE.AE-04</t>
  </si>
  <si>
    <t>DE.AE-04: The estimated impact and scope of adverse events are understood</t>
  </si>
  <si>
    <t>DE.AE-06: Information on adverse events is provided to authorized staff and tools</t>
  </si>
  <si>
    <t>DE.AE-07</t>
  </si>
  <si>
    <t>DE.AE-07: Cyber threat intelligence and other contextual information are integrated into the analysis</t>
  </si>
  <si>
    <t>DE.AE-08</t>
  </si>
  <si>
    <t>DE.AE-08: Incidents are declared when adverse events meet the defined incident criteria</t>
  </si>
  <si>
    <t>RS.MA-01: The incident response plan is executed in coordination with relevant third parties once an incident is declared</t>
  </si>
  <si>
    <t>Respond</t>
  </si>
  <si>
    <t>RS.MA-02: Incident reports are triaged and validated</t>
  </si>
  <si>
    <t>RS.MA-03
#117</t>
  </si>
  <si>
    <t>RS.MA-03: Incidents are categorized and prioritized</t>
  </si>
  <si>
    <t>RS.MA-04</t>
  </si>
  <si>
    <t>RS.MA-04: Incidents are escalated or elevated as needed</t>
  </si>
  <si>
    <t>RS.MA-05</t>
  </si>
  <si>
    <t>RS.MA-05: The criteria for initiating incident recovery are applied</t>
  </si>
  <si>
    <t>RS.AN-03</t>
  </si>
  <si>
    <t>RS.AN-03: Analysis is performed to establish what has taken place during an incident and the root cause of the incident</t>
  </si>
  <si>
    <t>RS.AN-06</t>
  </si>
  <si>
    <t>RS.AN-06: Actions performed during an investigation are recorded, and the records' integrity and provenance are preserved</t>
  </si>
  <si>
    <t>RS.AN-07</t>
  </si>
  <si>
    <t>RS.AN-07: Incident data and metadata are collected, and their integrity and provenance are preserved</t>
  </si>
  <si>
    <t>RS.AN-08</t>
  </si>
  <si>
    <t>RS.AN-08: An incident's magnitude is estimated and validated</t>
  </si>
  <si>
    <t>RS.CO-02</t>
  </si>
  <si>
    <t>RS.CO-02: Internal and external stakeholders are notified of incidents</t>
  </si>
  <si>
    <t>RS.CO-03</t>
  </si>
  <si>
    <t>RS.CO-03: Information is shared with designated internal and external stakeholders</t>
  </si>
  <si>
    <t>RS.MI-01: Incidents are contained</t>
  </si>
  <si>
    <t>RS.MI-02: Incidents are eradicated</t>
  </si>
  <si>
    <t>RC.RP-01: The recovery portion of the incident response plan is executed once initiated from the incident response process</t>
  </si>
  <si>
    <t>Recover</t>
  </si>
  <si>
    <t>RC.RP-02: Recovery actions are selected, scoped, prioritized, and performed</t>
  </si>
  <si>
    <t>RC.RP-03</t>
  </si>
  <si>
    <t>RC.RP-03: The integrity of backups and other restoration assets is verified before using them for restoration</t>
  </si>
  <si>
    <t>RC.RP-04</t>
  </si>
  <si>
    <t>RC.RP-04: Critical mission functions and cybersecurity risk management are considered to establish post-incident operational norms</t>
  </si>
  <si>
    <t>RC.RP-05</t>
  </si>
  <si>
    <t>RC.RP-05: The integrity of restored assets is verified, systems and services are restored, and normal operating status is confirmed</t>
  </si>
  <si>
    <t>RC.RP-06: The end of incident recovery is declared based on criteria, and incident-related documentation is completed</t>
  </si>
  <si>
    <t>RC.CO-03</t>
  </si>
  <si>
    <t>RC.CO-03: Recovery activities and progress in restoring operational capabilities are communicated to designated internal and external stakeholders</t>
  </si>
  <si>
    <t>RC.CO-04</t>
  </si>
  <si>
    <t>RC.CO-04: Public updates on incident recovery are shared using approved methods and messaging</t>
  </si>
  <si>
    <t>Contol ID</t>
  </si>
  <si>
    <t>Scale</t>
  </si>
  <si>
    <t xml:space="preserve">Implementation (Coverage) </t>
  </si>
  <si>
    <t xml:space="preserve">Implementation (Effectiveness) </t>
  </si>
  <si>
    <t>Monitor and Review</t>
  </si>
  <si>
    <t xml:space="preserve">Aligned to Best Practices </t>
  </si>
  <si>
    <t>Substantial Implementation (51% - 75%)</t>
  </si>
  <si>
    <t>Highly Effective</t>
  </si>
  <si>
    <t>Partially Automated</t>
  </si>
  <si>
    <t>Comprehensive Monitoring and Periodic Reviews</t>
  </si>
  <si>
    <t xml:space="preserve">Not Documented
</t>
  </si>
  <si>
    <t>Not Implemented</t>
  </si>
  <si>
    <t>Ineffective</t>
  </si>
  <si>
    <t>Not Automated</t>
  </si>
  <si>
    <t>Ad Hoc Monitoring</t>
  </si>
  <si>
    <t>Minimal Implementation (0 - 25% )</t>
  </si>
  <si>
    <t>Partially Effective</t>
  </si>
  <si>
    <t>Planned for Automation</t>
  </si>
  <si>
    <t>Basic Monitoring</t>
  </si>
  <si>
    <t>Minimally Automated</t>
  </si>
  <si>
    <t xml:space="preserve">Formally Documented
</t>
  </si>
  <si>
    <t>Partial Implementation (26% - 50%)</t>
  </si>
  <si>
    <t>Moderately Effective</t>
  </si>
  <si>
    <t>Regular Monitoring</t>
  </si>
  <si>
    <t>GV.OC-04</t>
  </si>
  <si>
    <t>Full Implementation (76% - 100%)</t>
  </si>
  <si>
    <t>Exceptionally Effective</t>
  </si>
  <si>
    <t>Fully Automated</t>
  </si>
  <si>
    <t>Continuous Monitoring and Ongoing Reviews</t>
  </si>
  <si>
    <t>GV.RM-01</t>
  </si>
  <si>
    <t>GV.RM-02</t>
  </si>
  <si>
    <t>GV.RM-05</t>
  </si>
  <si>
    <t>GV.RR-01</t>
  </si>
  <si>
    <t>GV.RR-02</t>
  </si>
  <si>
    <t>GV.RR-03</t>
  </si>
  <si>
    <t>GV.PO-01</t>
  </si>
  <si>
    <t>GV.PO-02</t>
  </si>
  <si>
    <t>GV.OV-03</t>
  </si>
  <si>
    <t>GV.SC-01</t>
  </si>
  <si>
    <t>GV.SC-02</t>
  </si>
  <si>
    <t>GV.SC-04</t>
  </si>
  <si>
    <t>GV.SC-05</t>
  </si>
  <si>
    <t>GV.SC-09</t>
  </si>
  <si>
    <t>ID.AM-01</t>
  </si>
  <si>
    <t>ID.AM-02</t>
  </si>
  <si>
    <t>ID.AM-05</t>
  </si>
  <si>
    <t>ID.RA-01</t>
  </si>
  <si>
    <t>ID.RA-05</t>
  </si>
  <si>
    <t>ID.RA-06</t>
  </si>
  <si>
    <t>ID.RA-07</t>
  </si>
  <si>
    <t>ID.IM-04</t>
  </si>
  <si>
    <t>PR.AA-01</t>
  </si>
  <si>
    <t>PR.AA-05</t>
  </si>
  <si>
    <t>PR.AA-06</t>
  </si>
  <si>
    <t>PR.AT-01</t>
  </si>
  <si>
    <t>PR.DS-01</t>
  </si>
  <si>
    <t>PR.PS-01</t>
  </si>
  <si>
    <t>PR.PS-02</t>
  </si>
  <si>
    <t>PR.PS-03</t>
  </si>
  <si>
    <t>PR.PS-04</t>
  </si>
  <si>
    <t>PR.PS-06</t>
  </si>
  <si>
    <t>PR.IR-01</t>
  </si>
  <si>
    <t>PR.IR-02</t>
  </si>
  <si>
    <t>PR.IR-03</t>
  </si>
  <si>
    <t>PR.IR-04</t>
  </si>
  <si>
    <t>DE.CM-01</t>
  </si>
  <si>
    <t>DE.CM-02</t>
  </si>
  <si>
    <t>DE.AE-06</t>
  </si>
  <si>
    <t>RS.MA-01</t>
  </si>
  <si>
    <t>RS.MA-02</t>
  </si>
  <si>
    <t>RS.MA-03</t>
  </si>
  <si>
    <t>RS.MI-01</t>
  </si>
  <si>
    <t>RS.MI-02</t>
  </si>
  <si>
    <t>RC.RP-01</t>
  </si>
  <si>
    <t>RC.RP-02</t>
  </si>
  <si>
    <t>RC.RP-06</t>
  </si>
  <si>
    <t>Is the cyber security risk assessment process aligned with best practices?</t>
  </si>
  <si>
    <t>Is the password management system reviewed annually and/or when changes are required.</t>
  </si>
  <si>
    <r>
      <t xml:space="preserve">GV.RM-01 Risk management objectives are established, agreed and </t>
    </r>
    <r>
      <rPr>
        <i/>
        <sz val="10.5"/>
        <rFont val="Arial"/>
        <family val="2"/>
      </rPr>
      <t>reviewed</t>
    </r>
    <r>
      <rPr>
        <sz val="10.5"/>
        <rFont val="Arial"/>
        <family val="2"/>
      </rPr>
      <t xml:space="preserve"> by organizational stakeholders</t>
    </r>
  </si>
  <si>
    <r>
      <t>GV.SC-05:  Requirements to address cybersecurity risks in supply chains</t>
    </r>
    <r>
      <rPr>
        <i/>
        <sz val="10.5"/>
        <rFont val="Arial"/>
        <family val="2"/>
      </rPr>
      <t xml:space="preserve"> including NDAs</t>
    </r>
    <r>
      <rPr>
        <sz val="10.5"/>
        <color rgb="FFFF0000"/>
        <rFont val="Arial"/>
        <family val="2"/>
      </rPr>
      <t xml:space="preserve"> </t>
    </r>
    <r>
      <rPr>
        <sz val="10.5"/>
        <rFont val="Arial"/>
        <family val="2"/>
      </rPr>
      <t>are established, prioritized, and integrated into contracts and other types of agreements with suppliers and other relevant third parties</t>
    </r>
  </si>
  <si>
    <t>PR.AA-03: Users, services, and hardware are authenticated (Password management system)</t>
  </si>
  <si>
    <r>
      <t>PR.PS-01: Configuration management practices are established and applied</t>
    </r>
    <r>
      <rPr>
        <i/>
        <sz val="10.5"/>
        <rFont val="Arial"/>
        <family val="2"/>
      </rPr>
      <t xml:space="preserve"> including review of network diagrams</t>
    </r>
  </si>
  <si>
    <r>
      <t>DE.CM-01: Networks and network services are monitored to find potentially adverse events</t>
    </r>
    <r>
      <rPr>
        <sz val="10.5"/>
        <color rgb="FFFF0000"/>
        <rFont val="Arial"/>
        <family val="2"/>
      </rPr>
      <t xml:space="preserve"> </t>
    </r>
    <r>
      <rPr>
        <i/>
        <sz val="10.5"/>
        <rFont val="Arial"/>
        <family val="2"/>
      </rPr>
      <t>(through advanced security controls (e.g.: next-generation firewalls (NGFW), intrusion detection and prevention system (IDPS), Security infromation ad event management (SIEM) and zero trust archictecture)</t>
    </r>
  </si>
  <si>
    <r>
      <t xml:space="preserve">PR.AT-01: Personnel are provided with awareness training </t>
    </r>
    <r>
      <rPr>
        <i/>
        <sz val="10.5"/>
        <rFont val="Arial"/>
        <family val="2"/>
      </rPr>
      <t>programs and post evaluation of the trainings</t>
    </r>
    <r>
      <rPr>
        <sz val="10.5"/>
        <rFont val="Arial"/>
        <family val="2"/>
      </rPr>
      <t xml:space="preserve"> so that they possess the knowledge and skills to perform general tasks with cybersecurity risks in mind</t>
    </r>
  </si>
  <si>
    <r>
      <t xml:space="preserve">GV.PO-01:  Cybersecurity Policy for managing cybersecurity risks and </t>
    </r>
    <r>
      <rPr>
        <i/>
        <sz val="10.5"/>
        <rFont val="Arial"/>
        <family val="2"/>
      </rPr>
      <t>Acceptable usage</t>
    </r>
    <r>
      <rPr>
        <sz val="10.5"/>
        <color rgb="FFFF0000"/>
        <rFont val="Arial"/>
        <family val="2"/>
      </rPr>
      <t xml:space="preserve"> </t>
    </r>
    <r>
      <rPr>
        <sz val="10.5"/>
        <rFont val="Arial"/>
        <family val="2"/>
      </rPr>
      <t>is established based on organizational context, cybersecurity strategy, and priorities and is communicated and enforced</t>
    </r>
  </si>
  <si>
    <t>GV.RM-05 Lines of communication across the organization and contact of relevant authorities and special interest groups are established for cybersecurity risks, including risks from suppliers and other third parties</t>
  </si>
  <si>
    <t>ID.AM-05: Assets are prioritized based on classification, criticality, resources, and impact on the mission as per a documented asset management policy/ standard</t>
  </si>
  <si>
    <t>Is the cyber security audit conducted based on an approved Annual Plan and whether mechanisms are in place to monitor remediation/ repeated findings and comunite to respective stakeholders according to Corporate Governance guidelines.</t>
  </si>
  <si>
    <t>ID.IM-04: Incident response plans and other cybersecurity plans that affect operations are established, communicated, maintained, and improved (Including Business continuity plan)</t>
  </si>
  <si>
    <t>Maturity Assessment</t>
  </si>
  <si>
    <t xml:space="preserve">GV.OC-04
</t>
  </si>
  <si>
    <t xml:space="preserve">GV.RM-01
</t>
  </si>
  <si>
    <t xml:space="preserve">GV.RM-01.1
</t>
  </si>
  <si>
    <t xml:space="preserve">GV.RM-02
</t>
  </si>
  <si>
    <t xml:space="preserve">GV.RM-05
</t>
  </si>
  <si>
    <t xml:space="preserve">GV.RR-01
</t>
  </si>
  <si>
    <t xml:space="preserve">GV.RR-02
</t>
  </si>
  <si>
    <t xml:space="preserve">GV.RR-03
</t>
  </si>
  <si>
    <t xml:space="preserve">GV.PO-01
</t>
  </si>
  <si>
    <t xml:space="preserve">GV.PO-02
</t>
  </si>
  <si>
    <t xml:space="preserve">GV.OV-03
</t>
  </si>
  <si>
    <t xml:space="preserve">GV.SC-01
</t>
  </si>
  <si>
    <t xml:space="preserve">GV.SC-02
</t>
  </si>
  <si>
    <t xml:space="preserve">GV.SC-05
</t>
  </si>
  <si>
    <t xml:space="preserve">GV.SC-09
</t>
  </si>
  <si>
    <t xml:space="preserve">GV.AU-10.1
</t>
  </si>
  <si>
    <t xml:space="preserve">ID.AM-01
</t>
  </si>
  <si>
    <t xml:space="preserve">ID.AM-02
</t>
  </si>
  <si>
    <t xml:space="preserve">ID.AM-05
</t>
  </si>
  <si>
    <t xml:space="preserve">ID.AM-08.1
</t>
  </si>
  <si>
    <t xml:space="preserve">ID.RA-01
</t>
  </si>
  <si>
    <t xml:space="preserve">ID.RA-05
</t>
  </si>
  <si>
    <t xml:space="preserve">ID.RA-06
</t>
  </si>
  <si>
    <t xml:space="preserve">ID.RA-07
</t>
  </si>
  <si>
    <t xml:space="preserve">ID.IM-04
</t>
  </si>
  <si>
    <t xml:space="preserve">PR.AA-01
</t>
  </si>
  <si>
    <t xml:space="preserve">PR.AA-03
</t>
  </si>
  <si>
    <t xml:space="preserve">PR.AA-03.1
</t>
  </si>
  <si>
    <t xml:space="preserve">PR.AA-05
</t>
  </si>
  <si>
    <t xml:space="preserve">PR.AA-06
</t>
  </si>
  <si>
    <t xml:space="preserve">PR.AT-01
</t>
  </si>
  <si>
    <t xml:space="preserve">PR.DS-01
</t>
  </si>
  <si>
    <t xml:space="preserve">PR.PS-01
</t>
  </si>
  <si>
    <t xml:space="preserve">PR.PS-02
</t>
  </si>
  <si>
    <t xml:space="preserve">PR.PS-04
</t>
  </si>
  <si>
    <t xml:space="preserve">PR.PS-06
</t>
  </si>
  <si>
    <t xml:space="preserve">PR.IR-01
</t>
  </si>
  <si>
    <t xml:space="preserve">PR.IR-02
</t>
  </si>
  <si>
    <t xml:space="preserve">PR.IR-03
</t>
  </si>
  <si>
    <t xml:space="preserve">PR.IR-04
</t>
  </si>
  <si>
    <t xml:space="preserve">DE.CM-01
</t>
  </si>
  <si>
    <t xml:space="preserve">DE.CM-02
</t>
  </si>
  <si>
    <t xml:space="preserve">DE.AE-06
</t>
  </si>
  <si>
    <t xml:space="preserve">RS.MA-01
</t>
  </si>
  <si>
    <t xml:space="preserve">RS.MA-02
</t>
  </si>
  <si>
    <t xml:space="preserve">RS.MI-01
</t>
  </si>
  <si>
    <t xml:space="preserve">RS.MI-02
</t>
  </si>
  <si>
    <t xml:space="preserve">RC.RP-01
</t>
  </si>
  <si>
    <t xml:space="preserve">RC.RP-02
</t>
  </si>
  <si>
    <t xml:space="preserve">RC.RP-06
</t>
  </si>
  <si>
    <t>Guidance</t>
  </si>
  <si>
    <t>Understanding to fill out NIST 2.0 Assessment</t>
  </si>
  <si>
    <r>
      <t xml:space="preserve">Step 1. Navigate to the </t>
    </r>
    <r>
      <rPr>
        <b/>
        <i/>
        <sz val="11"/>
        <color theme="1"/>
        <rFont val="Inter"/>
      </rPr>
      <t xml:space="preserve">NIST 2.0 Assesment Inputs </t>
    </r>
    <r>
      <rPr>
        <sz val="11"/>
        <color theme="1"/>
        <rFont val="EYInterstate Light"/>
      </rPr>
      <t>sheet to view the NIST 2.0 based control universe under each NIST Function.</t>
    </r>
  </si>
  <si>
    <t>axiata</t>
  </si>
  <si>
    <r>
      <t xml:space="preserve">This tool is developed using the  NIST Cybersecurity Maturity Model to provide an overview of an organization’s cybersecurity maturity.
</t>
    </r>
    <r>
      <rPr>
        <b/>
        <sz val="11"/>
        <rFont val="Inter"/>
      </rPr>
      <t>How to use the tool:</t>
    </r>
    <r>
      <rPr>
        <sz val="11"/>
        <rFont val="Inter"/>
      </rPr>
      <t xml:space="preserve">
Step 1: Go to NIST 2.0 Sheet.
Step 2: Input the NIST 2.0 file using the maturity assessment options for all input fields from column E to I. 
Step 3: Use the drop downs in column E to I to provide inputs. 
</t>
    </r>
  </si>
  <si>
    <t xml:space="preserve">Step 2. For each control in column C, fill in the current state of the control using the drop-down menus in columns E to I. You can also add any comments and specify an internal Point of Contact (PIC) in columns K and L.
</t>
  </si>
  <si>
    <t>Level 1</t>
  </si>
  <si>
    <r>
      <rPr>
        <b/>
        <sz val="11"/>
        <color theme="1"/>
        <rFont val="Calibri"/>
        <family val="2"/>
        <scheme val="minor"/>
      </rPr>
      <t>Not Documented</t>
    </r>
    <r>
      <rPr>
        <sz val="11"/>
        <color theme="1"/>
        <rFont val="Calibri"/>
        <scheme val="minor"/>
      </rPr>
      <t xml:space="preserve">
There is a complete absence of documentation, and no approval from management has been sought or obtained. No written records, procedures, or guidelines exist for the processes or activities.</t>
    </r>
  </si>
  <si>
    <r>
      <rPr>
        <b/>
        <sz val="11"/>
        <color theme="1"/>
        <rFont val="Calibri"/>
        <family val="2"/>
        <scheme val="minor"/>
      </rPr>
      <t>Not Implemented</t>
    </r>
    <r>
      <rPr>
        <sz val="11"/>
        <color theme="1"/>
        <rFont val="Calibri"/>
        <scheme val="minor"/>
      </rPr>
      <t xml:space="preserve">
The initiative or process has not been started or has not progressed beyond the planning stage. There is no tangible evidence of implementation.</t>
    </r>
  </si>
  <si>
    <r>
      <rPr>
        <b/>
        <sz val="11"/>
        <color theme="1"/>
        <rFont val="Calibri"/>
        <family val="2"/>
        <scheme val="minor"/>
      </rPr>
      <t>Ineffective</t>
    </r>
    <r>
      <rPr>
        <sz val="11"/>
        <color theme="1"/>
        <rFont val="Calibri"/>
        <scheme val="minor"/>
      </rPr>
      <t xml:space="preserve">
The initiative, project, or process is not achieving its intended objectives and is having minimal or negative impact.</t>
    </r>
  </si>
  <si>
    <r>
      <rPr>
        <b/>
        <sz val="11"/>
        <color theme="1"/>
        <rFont val="Calibri"/>
        <family val="2"/>
        <scheme val="minor"/>
      </rPr>
      <t>Not Automated</t>
    </r>
    <r>
      <rPr>
        <sz val="11"/>
        <color theme="1"/>
        <rFont val="Calibri"/>
        <scheme val="minor"/>
      </rPr>
      <t xml:space="preserve">
Processes or tasks are entirely manual, relying solely on human intervention without any automation in place. There is no use of technology or automated systems to streamline or assist in completing the tasks.</t>
    </r>
  </si>
  <si>
    <r>
      <rPr>
        <b/>
        <sz val="11"/>
        <color theme="1"/>
        <rFont val="Calibri"/>
        <family val="2"/>
        <scheme val="minor"/>
      </rPr>
      <t>Ad Hoc Monitoring</t>
    </r>
    <r>
      <rPr>
        <sz val="11"/>
        <color theme="1"/>
        <rFont val="Calibri"/>
        <scheme val="minor"/>
      </rPr>
      <t xml:space="preserve">
Monitoring activities are conducted on an irregular, as-needed basis, often in response to specific events or incidents. There is no predetermined schedule or formal process for monitoring, and it may lack consistency</t>
    </r>
  </si>
  <si>
    <t>Level 2</t>
  </si>
  <si>
    <r>
      <rPr>
        <b/>
        <sz val="11"/>
        <color theme="1"/>
        <rFont val="Calibri"/>
        <family val="2"/>
        <scheme val="minor"/>
      </rPr>
      <t>Informally Documented</t>
    </r>
    <r>
      <rPr>
        <sz val="11"/>
        <color theme="1"/>
        <rFont val="Calibri"/>
        <scheme val="minor"/>
      </rPr>
      <t xml:space="preserve">
Documentation exists, but it is informal and lacks structure or organization. While some information may have been informally approved by management, there is no formalized process or endorsement in place.</t>
    </r>
  </si>
  <si>
    <r>
      <rPr>
        <b/>
        <sz val="11"/>
        <color theme="1"/>
        <rFont val="Calibri"/>
        <family val="2"/>
        <scheme val="minor"/>
      </rPr>
      <t>Minimal Implementation (0 - 25% )</t>
    </r>
    <r>
      <rPr>
        <sz val="11"/>
        <color theme="1"/>
        <rFont val="Calibri"/>
        <scheme val="minor"/>
      </rPr>
      <t xml:space="preserve">
Only the initial steps or a small portion of the initiative, project, or process has been implemented. Progress is very limited, and there is minimal impact on overall objectives.</t>
    </r>
  </si>
  <si>
    <r>
      <rPr>
        <b/>
        <sz val="11"/>
        <color theme="1"/>
        <rFont val="Calibri"/>
        <family val="2"/>
        <scheme val="minor"/>
      </rPr>
      <t>Partially Effective</t>
    </r>
    <r>
      <rPr>
        <sz val="11"/>
        <color theme="1"/>
        <rFont val="Calibri"/>
        <scheme val="minor"/>
      </rPr>
      <t xml:space="preserve">
Some progress is being made, but the initiative, project, or process is not fully achieving its objectives or is only partially meeting expectations.</t>
    </r>
  </si>
  <si>
    <r>
      <t xml:space="preserve">Planned for Automation
</t>
    </r>
    <r>
      <rPr>
        <sz val="11"/>
        <color theme="1"/>
        <rFont val="Calibri"/>
        <scheme val="minor"/>
      </rPr>
      <t>Processes or tasks are currently being planned for automation, but implementation has not yet begun. Automation strategies, requirements, and technologies are being assessed and developed in preparation for future implementation.</t>
    </r>
  </si>
  <si>
    <r>
      <rPr>
        <b/>
        <sz val="11"/>
        <color theme="1"/>
        <rFont val="Calibri"/>
        <family val="2"/>
        <scheme val="minor"/>
      </rPr>
      <t>Basic Monitoring</t>
    </r>
    <r>
      <rPr>
        <sz val="11"/>
        <color theme="1"/>
        <rFont val="Calibri"/>
        <scheme val="minor"/>
      </rPr>
      <t xml:space="preserve">
Monitoring activities are conducted regularly but may be limited in scope or depth. Key metrics or indicators are monitored periodically, but there may be gaps in coverage or frequency. Monitoring processes are established, but they may not provide comprehensive insights into performance or risks.</t>
    </r>
  </si>
  <si>
    <t>Level 3</t>
  </si>
  <si>
    <r>
      <rPr>
        <b/>
        <sz val="11"/>
        <color theme="1"/>
        <rFont val="Calibri"/>
        <family val="2"/>
        <scheme val="minor"/>
      </rPr>
      <t xml:space="preserve">Formally Documented
</t>
    </r>
    <r>
      <rPr>
        <sz val="11"/>
        <color theme="1"/>
        <rFont val="Calibri"/>
        <scheme val="minor"/>
      </rPr>
      <t xml:space="preserve">
Documentation is structured and follows established standards or guidelines. Information has been formally reviewed and approved by management, ensuring accuracy and reliability. Clear documentation procedures are in place, with evidence of management endorsement.</t>
    </r>
  </si>
  <si>
    <r>
      <rPr>
        <b/>
        <sz val="11"/>
        <color theme="1"/>
        <rFont val="Calibri"/>
        <family val="2"/>
        <scheme val="minor"/>
      </rPr>
      <t>Partial Implementation (26% - 50%)</t>
    </r>
    <r>
      <rPr>
        <sz val="11"/>
        <color theme="1"/>
        <rFont val="Calibri"/>
        <scheme val="minor"/>
      </rPr>
      <t xml:space="preserve">
Some significant steps or components of the initiative, project, or process have been implemented, but a substantial portion remains incomplete. Progress is visible, but the full scope has not yet been achieved.</t>
    </r>
  </si>
  <si>
    <r>
      <rPr>
        <b/>
        <sz val="11"/>
        <color theme="1"/>
        <rFont val="Calibri"/>
        <family val="2"/>
        <scheme val="minor"/>
      </rPr>
      <t>Moderately Effective</t>
    </r>
    <r>
      <rPr>
        <sz val="11"/>
        <color theme="1"/>
        <rFont val="Calibri"/>
        <scheme val="minor"/>
      </rPr>
      <t xml:space="preserve">
The initiative, project, or process is making satisfactory progress towards its objectives and is meeting most expectations, but there is room for improvement.</t>
    </r>
  </si>
  <si>
    <r>
      <rPr>
        <b/>
        <sz val="11"/>
        <color theme="1"/>
        <rFont val="Calibri"/>
        <family val="2"/>
        <scheme val="minor"/>
      </rPr>
      <t>Minimally Automated  (26% - 50%)</t>
    </r>
    <r>
      <rPr>
        <sz val="11"/>
        <color theme="1"/>
        <rFont val="Calibri"/>
        <scheme val="minor"/>
      </rPr>
      <t xml:space="preserve">
Some basic automation tools or technologies are implemented, but their usage is limited and only covers a small portion of the processes or tasks. Automation is sporadic or ad hoc, providing minimal support to manual efforts.</t>
    </r>
  </si>
  <si>
    <r>
      <rPr>
        <b/>
        <sz val="11"/>
        <color theme="1"/>
        <rFont val="Calibri"/>
        <family val="2"/>
        <scheme val="minor"/>
      </rPr>
      <t>Regular Monitoring</t>
    </r>
    <r>
      <rPr>
        <sz val="11"/>
        <color theme="1"/>
        <rFont val="Calibri"/>
        <scheme val="minor"/>
      </rPr>
      <t xml:space="preserve">
Monitoring activities are conducted on a consistent and scheduled basis, covering a broad range of metrics or indicators relevant to the organization's objectives. Monitoring processes are well-defined and structured, providing regular updates on performance and risk factors.</t>
    </r>
  </si>
  <si>
    <t>Level 4</t>
  </si>
  <si>
    <r>
      <rPr>
        <b/>
        <sz val="11"/>
        <color theme="1"/>
        <rFont val="Calibri"/>
        <family val="2"/>
        <scheme val="minor"/>
      </rPr>
      <t>Well-Documented</t>
    </r>
    <r>
      <rPr>
        <sz val="11"/>
        <color theme="1"/>
        <rFont val="Calibri"/>
        <scheme val="minor"/>
      </rPr>
      <t xml:space="preserve">
Documentation is comprehensive, detailed, and well-organized. All relevant information is documented thoroughly, with clear explanations, instructions, and references provided where necessary. Documentation has been formally reviewed and approved by management, demonstrating its value and reliability as a resource for users.</t>
    </r>
  </si>
  <si>
    <r>
      <rPr>
        <b/>
        <sz val="11"/>
        <color theme="1"/>
        <rFont val="Calibri"/>
        <family val="2"/>
        <scheme val="minor"/>
      </rPr>
      <t>Substantial Implementation (51% - 75%)</t>
    </r>
    <r>
      <rPr>
        <sz val="11"/>
        <color theme="1"/>
        <rFont val="Calibri"/>
        <scheme val="minor"/>
      </rPr>
      <t xml:space="preserve">
A majority of the initiative, project, or process has been implemented, with significant progress made towards achieving objectives. Most key components are in place, although some minor elements may still need attention.</t>
    </r>
  </si>
  <si>
    <r>
      <rPr>
        <b/>
        <sz val="11"/>
        <color theme="1"/>
        <rFont val="Calibri"/>
        <family val="2"/>
        <scheme val="minor"/>
      </rPr>
      <t>Highly Effective</t>
    </r>
    <r>
      <rPr>
        <sz val="11"/>
        <color theme="1"/>
        <rFont val="Calibri"/>
        <scheme val="minor"/>
      </rPr>
      <t xml:space="preserve">
The initiative, project, or process is performing well and is achieving its objectives effectively. It is meeting or exceeding expectations and delivering significant value.</t>
    </r>
  </si>
  <si>
    <r>
      <rPr>
        <b/>
        <sz val="11"/>
        <color theme="1"/>
        <rFont val="Calibri"/>
        <family val="2"/>
        <scheme val="minor"/>
      </rPr>
      <t>Partially Automated  (51% - 75%)</t>
    </r>
    <r>
      <rPr>
        <sz val="11"/>
        <color theme="1"/>
        <rFont val="Calibri"/>
        <scheme val="minor"/>
      </rPr>
      <t xml:space="preserve">
Automation is implemented across significant portions of the processes or tasks, but there are still areas that rely heavily on manual intervention. Automation tools or systems are integrated into workflows, improving efficiency and reducing manual effort, but some tasks still require human input.</t>
    </r>
  </si>
  <si>
    <r>
      <rPr>
        <b/>
        <sz val="11"/>
        <color theme="1"/>
        <rFont val="Calibri"/>
        <family val="2"/>
        <scheme val="minor"/>
      </rPr>
      <t>Comprehensive Monitoring and Periodic Reviews</t>
    </r>
    <r>
      <rPr>
        <sz val="11"/>
        <color theme="1"/>
        <rFont val="Calibri"/>
        <scheme val="minor"/>
      </rPr>
      <t xml:space="preserve">
Monitoring activities are thorough and comprehensive, with a focus on monitoring all critical aspects of operations, performance, and risk management. Periodic reviews are conducted at predefined intervals to assess performance, identify trends, and evaluate the effectiveness of controls.</t>
    </r>
  </si>
  <si>
    <t>Level 5</t>
  </si>
  <si>
    <t xml:space="preserve">Aligned to Best Practices and endorse by international certification bodies such as Gartner, CREST, ISO/IEC, FiRST etc. </t>
  </si>
  <si>
    <r>
      <t xml:space="preserve">Full Implementation (76% - 100%)
</t>
    </r>
    <r>
      <rPr>
        <sz val="11"/>
        <color theme="1"/>
        <rFont val="Calibri"/>
        <scheme val="minor"/>
      </rPr>
      <t>The initiative, project, or process has been fully implemented according to plan. All key components and objectives have been achieved, and the intended outcomes are realized. Any remaining tasks are minor or supplementary to the primary objectives.</t>
    </r>
  </si>
  <si>
    <r>
      <rPr>
        <b/>
        <sz val="11"/>
        <color theme="1"/>
        <rFont val="Calibri"/>
        <family val="2"/>
        <scheme val="minor"/>
      </rPr>
      <t>Exceptionally Effective</t>
    </r>
    <r>
      <rPr>
        <sz val="11"/>
        <color theme="1"/>
        <rFont val="Calibri"/>
        <scheme val="minor"/>
      </rPr>
      <t xml:space="preserve">
The initiative, project, or process is exceeding all expectations and delivering outstanding results. It is highly efficient, successful, and produces significant positive outcomes.</t>
    </r>
  </si>
  <si>
    <r>
      <rPr>
        <b/>
        <sz val="11"/>
        <color theme="1"/>
        <rFont val="Calibri"/>
        <family val="2"/>
        <scheme val="minor"/>
      </rPr>
      <t>Fully Automated (76% - 100%)</t>
    </r>
    <r>
      <rPr>
        <sz val="11"/>
        <color theme="1"/>
        <rFont val="Calibri"/>
        <scheme val="minor"/>
      </rPr>
      <t xml:space="preserve">
Almost all processes or tasks are automated, with minimal to no manual intervention required. Automation tools, technologies, and systems are extensively utilized to streamline workflows, optimize operations, and reduce human error. The majority of tasks are executed automatically, leading to high levels of efficiency and productivity.</t>
    </r>
  </si>
  <si>
    <r>
      <rPr>
        <b/>
        <sz val="11"/>
        <color theme="1"/>
        <rFont val="Calibri"/>
        <family val="2"/>
        <scheme val="minor"/>
      </rPr>
      <t>Continuous Monitoring and Ongoing Reviews</t>
    </r>
    <r>
      <rPr>
        <sz val="11"/>
        <color theme="1"/>
        <rFont val="Calibri"/>
        <scheme val="minor"/>
      </rPr>
      <t xml:space="preserve">
Monitoring activities are continuous and ongoing, utilizing real-time data and analytics to track performance and detect deviations promptly. Reviews are conducted dynamically, allowing for immediate adjustments and optimizations based on the latest insights. This level of monitoring ensures agility and responsiveness in managing risks and opportunities.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</si>
</sst>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43" formatCode="_(* #,##0.00_);_(* \(#,##0.00\);_(* &quot;-&quot;??_);_(@_)"/>
    <numFmt numFmtId="164" formatCode="0.0"/>
    <numFmt numFmtId="165" formatCode="0.000"/>
  </numFmts>
  <fonts count="38">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i/>
      <sz val="11"/>
      <color theme="0"/>
      <name val="Inter"/>
    </font>
    <font>
      <sz val="11"/>
      <color theme="1"/>
      <name val="Inter"/>
    </font>
    <font>
      <sz val="11"/>
      <color theme="1"/>
      <name val="EYInterstate Light"/>
    </font>
    <font>
      <sz val="10"/>
      <color theme="0"/>
      <name val="Arial"/>
      <family val="2"/>
    </font>
    <font>
      <b/>
      <sz val="20"/>
      <color rgb="FF152A6D"/>
      <name val="Arial"/>
      <family val="2"/>
    </font>
    <font>
      <sz val="11"/>
      <color theme="1"/>
      <name val="Arial"/>
      <family val="2"/>
    </font>
    <font>
      <b/>
      <sz val="10.5"/>
      <color rgb="FF152A6D"/>
      <name val="Arial"/>
      <family val="2"/>
    </font>
    <font>
      <sz val="10.5"/>
      <color theme="1"/>
      <name val="Arial"/>
      <family val="2"/>
    </font>
    <font>
      <b/>
      <sz val="10"/>
      <name val="Arial"/>
      <family val="2"/>
    </font>
    <font>
      <b/>
      <sz val="10.5"/>
      <color theme="1"/>
      <name val="Arial"/>
      <family val="2"/>
    </font>
    <font>
      <b/>
      <sz val="10.5"/>
      <color theme="0"/>
      <name val="Arial"/>
      <family val="2"/>
    </font>
    <font>
      <b/>
      <sz val="10.5"/>
      <name val="Arial"/>
      <family val="2"/>
    </font>
    <font>
      <sz val="10.5"/>
      <color theme="0"/>
      <name val="Arial"/>
      <family val="2"/>
    </font>
    <font>
      <sz val="10.5"/>
      <color theme="0" tint="-0.249977111117893"/>
      <name val="Arial"/>
      <family val="2"/>
    </font>
    <font>
      <sz val="10.5"/>
      <name val="Arial"/>
      <family val="2"/>
    </font>
    <font>
      <b/>
      <sz val="16"/>
      <color theme="1"/>
      <name val="Arial"/>
      <family val="2"/>
    </font>
    <font>
      <sz val="10.5"/>
      <color rgb="FFFF0000"/>
      <name val="Arial"/>
      <family val="2"/>
    </font>
    <font>
      <b/>
      <sz val="18"/>
      <color theme="1"/>
      <name val="Arial"/>
      <family val="2"/>
    </font>
    <font>
      <b/>
      <sz val="12"/>
      <color theme="1"/>
      <name val="Arial"/>
      <family val="2"/>
    </font>
    <font>
      <sz val="11"/>
      <color theme="0"/>
      <name val="Arial"/>
      <family val="2"/>
    </font>
    <font>
      <b/>
      <sz val="11"/>
      <color indexed="9"/>
      <name val="Arial"/>
      <family val="2"/>
    </font>
    <font>
      <sz val="10"/>
      <color theme="1"/>
      <name val="Arial Narrow"/>
      <family val="2"/>
    </font>
    <font>
      <sz val="11"/>
      <color theme="1"/>
      <name val="Calibri"/>
      <family val="2"/>
      <scheme val="minor"/>
    </font>
    <font>
      <sz val="11"/>
      <color rgb="FFFF0000"/>
      <name val="Arial"/>
      <family val="2"/>
    </font>
    <font>
      <sz val="8"/>
      <name val="Calibri"/>
      <family val="2"/>
      <scheme val="minor"/>
    </font>
    <font>
      <i/>
      <sz val="10.5"/>
      <name val="Arial"/>
      <family val="2"/>
    </font>
    <font>
      <sz val="11"/>
      <color theme="1"/>
      <name val="ArialMT"/>
      <family val="2"/>
    </font>
    <font>
      <sz val="10"/>
      <color theme="1"/>
      <name val="Arial"/>
      <family val="2"/>
    </font>
    <font>
      <sz val="10"/>
      <color theme="1"/>
      <name val="Trebuchet MS"/>
      <family val="2"/>
    </font>
    <font>
      <sz val="12"/>
      <color theme="1"/>
      <name val="Calibri"/>
      <family val="2"/>
      <scheme val="minor"/>
    </font>
    <font>
      <b/>
      <sz val="11"/>
      <name val="Inter"/>
    </font>
    <font>
      <sz val="11"/>
      <name val="Inter"/>
    </font>
    <font>
      <b/>
      <i/>
      <sz val="11"/>
      <color theme="1"/>
      <name val="Inter"/>
    </font>
    <font>
      <b/>
      <sz val="11"/>
      <color theme="1"/>
      <name val="Calibri"/>
      <family val="2"/>
      <scheme val="minor"/>
    </font>
  </fonts>
  <fills count="14">
    <fill>
      <patternFill patternType="none"/>
    </fill>
    <fill>
      <patternFill patternType="gray125"/>
    </fill>
    <fill>
      <patternFill patternType="solid">
        <fgColor theme="1"/>
        <bgColor theme="1"/>
      </patternFill>
    </fill>
    <fill>
      <patternFill patternType="solid">
        <fgColor rgb="FFDEEAF6"/>
        <bgColor rgb="FFDEEAF6"/>
      </patternFill>
    </fill>
    <fill>
      <patternFill patternType="solid">
        <fgColor theme="9" tint="0.59999389629810485"/>
        <bgColor indexed="64"/>
      </patternFill>
    </fill>
    <fill>
      <patternFill patternType="solid">
        <fgColor rgb="FFFFC000"/>
        <bgColor indexed="64"/>
      </patternFill>
    </fill>
    <fill>
      <patternFill patternType="solid">
        <fgColor theme="5" tint="-0.249977111117893"/>
        <bgColor indexed="64"/>
      </patternFill>
    </fill>
    <fill>
      <patternFill patternType="solid">
        <fgColor theme="3"/>
        <bgColor indexed="64"/>
      </patternFill>
    </fill>
    <fill>
      <patternFill patternType="solid">
        <fgColor theme="8" tint="0.79998168889431442"/>
        <bgColor indexed="64"/>
      </patternFill>
    </fill>
    <fill>
      <patternFill patternType="solid">
        <fgColor theme="0"/>
        <bgColor indexed="64"/>
      </patternFill>
    </fill>
    <fill>
      <patternFill patternType="solid">
        <fgColor rgb="FF006600"/>
        <bgColor indexed="64"/>
      </patternFill>
    </fill>
    <fill>
      <patternFill patternType="solid">
        <fgColor rgb="FF002060"/>
      </patternFill>
    </fill>
    <fill>
      <patternFill patternType="solid">
        <fgColor theme="4" tint="0.79998168889431442"/>
        <bgColor indexed="64"/>
      </patternFill>
    </fill>
    <fill>
      <patternFill patternType="solid">
        <fgColor theme="2"/>
        <bgColor indexed="64"/>
      </patternFill>
    </fill>
  </fills>
  <borders count="43">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theme="9"/>
      </left>
      <right/>
      <top/>
      <bottom style="thin">
        <color theme="1" tint="0.499984740745262"/>
      </bottom>
      <diagonal/>
    </border>
    <border>
      <left/>
      <right/>
      <top/>
      <bottom style="thin">
        <color theme="1" tint="0.499984740745262"/>
      </bottom>
      <diagonal/>
    </border>
    <border>
      <left/>
      <right style="thin">
        <color theme="0" tint="-0.14999847407452621"/>
      </right>
      <top/>
      <bottom style="thin">
        <color theme="1" tint="0.49998474074526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top/>
      <bottom/>
      <diagonal/>
    </border>
    <border>
      <left style="thin">
        <color indexed="64"/>
      </left>
      <right/>
      <top/>
      <bottom/>
      <diagonal/>
    </border>
    <border>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style="medium">
        <color indexed="64"/>
      </bottom>
      <diagonal/>
    </border>
    <border>
      <left style="thin">
        <color theme="0" tint="-0.14999847407452621"/>
      </left>
      <right style="thin">
        <color theme="0" tint="-0.14999847407452621"/>
      </right>
      <top style="thin">
        <color theme="0" tint="-0.14999847407452621"/>
      </top>
      <bottom style="medium">
        <color theme="1"/>
      </bottom>
      <diagonal/>
    </border>
    <border>
      <left style="thin">
        <color theme="0" tint="-0.14999847407452621"/>
      </left>
      <right style="thin">
        <color theme="0" tint="-0.14999847407452621"/>
      </right>
      <top style="thin">
        <color theme="0" tint="-0.14999847407452621"/>
      </top>
      <bottom style="medium">
        <color indexed="64"/>
      </bottom>
      <diagonal/>
    </border>
    <border>
      <left style="thin">
        <color indexed="64"/>
      </left>
      <right style="thin">
        <color indexed="64"/>
      </right>
      <top style="medium">
        <color indexed="64"/>
      </top>
      <bottom style="thin">
        <color indexed="64"/>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indexed="64"/>
      </left>
      <right style="thin">
        <color indexed="64"/>
      </right>
      <top style="thin">
        <color indexed="64"/>
      </top>
      <bottom style="medium">
        <color theme="1"/>
      </bottom>
      <diagonal/>
    </border>
    <border>
      <left style="thin">
        <color auto="1"/>
      </left>
      <right style="thin">
        <color auto="1"/>
      </right>
      <top style="medium">
        <color theme="1"/>
      </top>
      <bottom style="thin">
        <color auto="1"/>
      </bottom>
      <diagonal/>
    </border>
    <border>
      <left style="thin">
        <color theme="0" tint="-0.14999847407452621"/>
      </left>
      <right style="thin">
        <color theme="0" tint="-0.14999847407452621"/>
      </right>
      <top style="medium">
        <color theme="1"/>
      </top>
      <bottom style="thin">
        <color theme="0" tint="-0.14999847407452621"/>
      </bottom>
      <diagonal/>
    </border>
    <border>
      <left style="thin">
        <color auto="1"/>
      </left>
      <right style="thin">
        <color auto="1"/>
      </right>
      <top/>
      <bottom style="thin">
        <color auto="1"/>
      </bottom>
      <diagonal/>
    </border>
    <border>
      <left style="thin">
        <color indexed="64"/>
      </left>
      <right/>
      <top/>
      <bottom style="medium">
        <color indexed="64"/>
      </bottom>
      <diagonal/>
    </border>
    <border>
      <left/>
      <right style="thin">
        <color theme="0" tint="-0.14999847407452621"/>
      </right>
      <top style="thin">
        <color theme="0" tint="-0.14999847407452621"/>
      </top>
      <bottom style="medium">
        <color indexed="64"/>
      </bottom>
      <diagonal/>
    </border>
    <border>
      <left style="thin">
        <color auto="1"/>
      </left>
      <right/>
      <top style="medium">
        <color indexed="64"/>
      </top>
      <bottom/>
      <diagonal/>
    </border>
    <border>
      <left style="thin">
        <color auto="1"/>
      </left>
      <right style="thin">
        <color auto="1"/>
      </right>
      <top/>
      <bottom/>
      <diagonal/>
    </border>
    <border>
      <left style="thin">
        <color theme="0" tint="-0.14999847407452621"/>
      </left>
      <right style="thin">
        <color theme="0" tint="-0.14999847407452621"/>
      </right>
      <top/>
      <bottom/>
      <diagonal/>
    </border>
    <border>
      <left/>
      <right/>
      <top/>
      <bottom style="double">
        <color indexed="64"/>
      </bottom>
      <diagonal/>
    </border>
    <border>
      <left style="thin">
        <color theme="0" tint="-0.14999847407452621"/>
      </left>
      <right style="thin">
        <color theme="0" tint="-0.14999847407452621"/>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theme="1"/>
      </bottom>
      <diagonal/>
    </border>
    <border>
      <left style="thin">
        <color auto="1"/>
      </left>
      <right/>
      <top style="medium">
        <color theme="1"/>
      </top>
      <bottom style="thin">
        <color auto="1"/>
      </bottom>
      <diagonal/>
    </border>
    <border>
      <left style="medium">
        <color indexed="64"/>
      </left>
      <right style="medium">
        <color indexed="64"/>
      </right>
      <top style="medium">
        <color indexed="64"/>
      </top>
      <bottom style="medium">
        <color indexed="64"/>
      </bottom>
      <diagonal/>
    </border>
  </borders>
  <cellStyleXfs count="17">
    <xf numFmtId="0" fontId="0" fillId="0" borderId="0"/>
    <xf numFmtId="0" fontId="3" fillId="0" borderId="4"/>
    <xf numFmtId="9" fontId="3" fillId="0" borderId="4" applyFont="0" applyFill="0" applyBorder="0" applyAlignment="0" applyProtection="0"/>
    <xf numFmtId="0" fontId="26" fillId="0" borderId="4"/>
    <xf numFmtId="0" fontId="2" fillId="0" borderId="4"/>
    <xf numFmtId="9" fontId="2" fillId="0" borderId="4" applyFont="0" applyFill="0" applyBorder="0" applyAlignment="0" applyProtection="0"/>
    <xf numFmtId="43" fontId="2" fillId="0" borderId="4" applyFont="0" applyFill="0" applyBorder="0" applyAlignment="0" applyProtection="0"/>
    <xf numFmtId="0" fontId="2" fillId="0" borderId="4"/>
    <xf numFmtId="9" fontId="2" fillId="0" borderId="4" applyFont="0" applyFill="0" applyBorder="0" applyAlignment="0" applyProtection="0"/>
    <xf numFmtId="0" fontId="11" fillId="0" borderId="4"/>
    <xf numFmtId="0" fontId="31" fillId="0" borderId="4"/>
    <xf numFmtId="9" fontId="31" fillId="0" borderId="4" applyFont="0" applyFill="0" applyBorder="0" applyAlignment="0" applyProtection="0"/>
    <xf numFmtId="0" fontId="32" fillId="0" borderId="4"/>
    <xf numFmtId="0" fontId="30" fillId="0" borderId="4"/>
    <xf numFmtId="0" fontId="31" fillId="0" borderId="4"/>
    <xf numFmtId="44" fontId="2" fillId="0" borderId="4" applyFont="0" applyFill="0" applyBorder="0" applyAlignment="0" applyProtection="0"/>
    <xf numFmtId="0" fontId="33" fillId="0" borderId="4"/>
  </cellStyleXfs>
  <cellXfs count="151">
    <xf numFmtId="0" fontId="0" fillId="0" borderId="0" xfId="0"/>
    <xf numFmtId="164" fontId="11" fillId="0" borderId="15" xfId="2" applyNumberFormat="1" applyFont="1" applyBorder="1" applyAlignment="1" applyProtection="1">
      <alignment horizontal="left" vertical="center" wrapText="1"/>
      <protection locked="0"/>
    </xf>
    <xf numFmtId="164" fontId="11" fillId="0" borderId="9" xfId="2" applyNumberFormat="1" applyFont="1" applyBorder="1" applyAlignment="1" applyProtection="1">
      <alignment horizontal="left" vertical="center" wrapText="1"/>
      <protection locked="0"/>
    </xf>
    <xf numFmtId="0" fontId="9" fillId="0" borderId="9" xfId="0" applyFont="1" applyBorder="1" applyAlignment="1" applyProtection="1">
      <alignment wrapText="1"/>
      <protection locked="0"/>
    </xf>
    <xf numFmtId="164" fontId="11" fillId="0" borderId="17" xfId="2" applyNumberFormat="1" applyFont="1" applyBorder="1" applyAlignment="1" applyProtection="1">
      <alignment horizontal="left" vertical="center" wrapText="1"/>
      <protection locked="0"/>
    </xf>
    <xf numFmtId="0" fontId="9" fillId="0" borderId="17" xfId="0" applyFont="1" applyBorder="1" applyAlignment="1" applyProtection="1">
      <alignment wrapText="1"/>
      <protection locked="0"/>
    </xf>
    <xf numFmtId="164" fontId="11" fillId="0" borderId="20" xfId="2" applyNumberFormat="1" applyFont="1" applyBorder="1" applyAlignment="1" applyProtection="1">
      <alignment horizontal="left" vertical="center" wrapText="1"/>
      <protection locked="0"/>
    </xf>
    <xf numFmtId="164" fontId="11" fillId="0" borderId="21" xfId="2" applyNumberFormat="1" applyFont="1" applyBorder="1" applyAlignment="1" applyProtection="1">
      <alignment horizontal="left" vertical="center" wrapText="1"/>
      <protection locked="0"/>
    </xf>
    <xf numFmtId="0" fontId="9" fillId="0" borderId="21" xfId="0" applyFont="1" applyBorder="1" applyAlignment="1" applyProtection="1">
      <alignment wrapText="1"/>
      <protection locked="0"/>
    </xf>
    <xf numFmtId="164" fontId="11" fillId="0" borderId="24" xfId="2" applyNumberFormat="1" applyFont="1" applyBorder="1" applyAlignment="1" applyProtection="1">
      <alignment horizontal="left" vertical="center" wrapText="1"/>
      <protection locked="0"/>
    </xf>
    <xf numFmtId="0" fontId="9" fillId="0" borderId="24" xfId="0" applyFont="1" applyBorder="1" applyAlignment="1" applyProtection="1">
      <alignment wrapText="1"/>
      <protection locked="0"/>
    </xf>
    <xf numFmtId="164" fontId="11" fillId="0" borderId="27" xfId="2" applyNumberFormat="1" applyFont="1" applyBorder="1" applyAlignment="1" applyProtection="1">
      <alignment horizontal="left" vertical="center" wrapText="1"/>
      <protection locked="0"/>
    </xf>
    <xf numFmtId="164" fontId="11" fillId="0" borderId="18" xfId="2" applyNumberFormat="1" applyFont="1" applyBorder="1" applyAlignment="1" applyProtection="1">
      <alignment horizontal="left" vertical="center" wrapText="1"/>
      <protection locked="0"/>
    </xf>
    <xf numFmtId="0" fontId="27" fillId="0" borderId="9" xfId="0" applyFont="1" applyBorder="1" applyAlignment="1" applyProtection="1">
      <alignment wrapText="1"/>
      <protection locked="0"/>
    </xf>
    <xf numFmtId="0" fontId="27" fillId="0" borderId="24" xfId="0" applyFont="1" applyBorder="1" applyAlignment="1" applyProtection="1">
      <alignment wrapText="1"/>
      <protection locked="0"/>
    </xf>
    <xf numFmtId="0" fontId="9" fillId="9" borderId="30" xfId="0" applyFont="1" applyFill="1" applyBorder="1" applyAlignment="1" applyProtection="1">
      <alignment wrapText="1"/>
      <protection locked="0"/>
    </xf>
    <xf numFmtId="0" fontId="9" fillId="0" borderId="36" xfId="0" applyFont="1" applyBorder="1" applyAlignment="1" applyProtection="1">
      <alignment wrapText="1"/>
      <protection locked="0"/>
    </xf>
    <xf numFmtId="0" fontId="0" fillId="0" borderId="0" xfId="0" applyProtection="1">
      <protection hidden="1"/>
    </xf>
    <xf numFmtId="0" fontId="7" fillId="0" borderId="0" xfId="0" applyFont="1" applyAlignment="1" applyProtection="1">
      <alignment horizontal="left" vertical="center"/>
      <protection hidden="1"/>
    </xf>
    <xf numFmtId="0" fontId="8" fillId="0" borderId="0" xfId="0" applyFont="1" applyAlignment="1" applyProtection="1">
      <alignment vertical="center"/>
      <protection hidden="1"/>
    </xf>
    <xf numFmtId="0" fontId="9" fillId="0" borderId="0" xfId="0" applyFont="1" applyAlignment="1" applyProtection="1">
      <alignment vertical="top"/>
      <protection hidden="1"/>
    </xf>
    <xf numFmtId="164" fontId="9" fillId="0" borderId="0" xfId="0" applyNumberFormat="1" applyFont="1" applyAlignment="1" applyProtection="1">
      <alignment horizontal="left" vertical="top" wrapText="1"/>
      <protection hidden="1"/>
    </xf>
    <xf numFmtId="0" fontId="9" fillId="0" borderId="0" xfId="0" applyFont="1" applyAlignment="1" applyProtection="1">
      <alignment horizontal="left" vertical="top"/>
      <protection hidden="1"/>
    </xf>
    <xf numFmtId="0" fontId="10" fillId="0" borderId="0" xfId="0" applyFont="1" applyAlignment="1" applyProtection="1">
      <alignment horizontal="left" vertical="center"/>
      <protection hidden="1"/>
    </xf>
    <xf numFmtId="0" fontId="9" fillId="0" borderId="0" xfId="0" applyFont="1" applyAlignment="1" applyProtection="1">
      <alignment vertical="center"/>
      <protection hidden="1"/>
    </xf>
    <xf numFmtId="14" fontId="20" fillId="4" borderId="5" xfId="0" applyNumberFormat="1" applyFont="1" applyFill="1" applyBorder="1" applyAlignment="1" applyProtection="1">
      <alignment horizontal="center" vertical="center"/>
      <protection hidden="1"/>
    </xf>
    <xf numFmtId="0" fontId="9" fillId="0" borderId="0" xfId="0" applyFont="1" applyAlignment="1" applyProtection="1">
      <alignment horizontal="left" vertical="center"/>
      <protection hidden="1"/>
    </xf>
    <xf numFmtId="0" fontId="9" fillId="0" borderId="0" xfId="0" quotePrefix="1" applyFont="1" applyAlignment="1" applyProtection="1">
      <alignment horizontal="left" vertical="center"/>
      <protection hidden="1"/>
    </xf>
    <xf numFmtId="0" fontId="12" fillId="0" borderId="0" xfId="0" applyFont="1" applyAlignment="1" applyProtection="1">
      <alignment horizontal="left" vertical="center"/>
      <protection hidden="1"/>
    </xf>
    <xf numFmtId="0" fontId="15" fillId="5" borderId="7" xfId="0" applyFont="1" applyFill="1" applyBorder="1" applyAlignment="1" applyProtection="1">
      <alignment horizontal="center" vertical="center"/>
      <protection hidden="1"/>
    </xf>
    <xf numFmtId="0" fontId="16" fillId="7" borderId="11" xfId="0" applyFont="1" applyFill="1" applyBorder="1" applyAlignment="1" applyProtection="1">
      <alignment horizontal="center" vertical="center" wrapText="1"/>
      <protection hidden="1"/>
    </xf>
    <xf numFmtId="0" fontId="12" fillId="0" borderId="0" xfId="0" applyFont="1" applyAlignment="1" applyProtection="1">
      <alignment vertical="center"/>
      <protection hidden="1"/>
    </xf>
    <xf numFmtId="0" fontId="12" fillId="0" borderId="0" xfId="0" applyFont="1" applyAlignment="1" applyProtection="1">
      <alignment horizontal="left" vertical="top"/>
      <protection hidden="1"/>
    </xf>
    <xf numFmtId="0" fontId="16" fillId="0" borderId="0" xfId="0" applyFont="1" applyAlignment="1" applyProtection="1">
      <alignment horizontal="left" vertical="center"/>
      <protection hidden="1"/>
    </xf>
    <xf numFmtId="0" fontId="16" fillId="6" borderId="12" xfId="0" applyFont="1" applyFill="1" applyBorder="1" applyAlignment="1" applyProtection="1">
      <alignment horizontal="center" vertical="center" wrapText="1"/>
      <protection hidden="1"/>
    </xf>
    <xf numFmtId="0" fontId="16" fillId="6" borderId="13" xfId="0" applyFont="1" applyFill="1" applyBorder="1" applyAlignment="1" applyProtection="1">
      <alignment horizontal="center" vertical="center" wrapText="1"/>
      <protection hidden="1"/>
    </xf>
    <xf numFmtId="0" fontId="15" fillId="5" borderId="11" xfId="0" applyFont="1" applyFill="1" applyBorder="1" applyAlignment="1" applyProtection="1">
      <alignment horizontal="center" vertical="center" wrapText="1"/>
      <protection hidden="1"/>
    </xf>
    <xf numFmtId="0" fontId="14" fillId="7" borderId="11" xfId="0" applyFont="1" applyFill="1" applyBorder="1" applyAlignment="1" applyProtection="1">
      <alignment horizontal="center" vertical="center" wrapText="1"/>
      <protection hidden="1"/>
    </xf>
    <xf numFmtId="0" fontId="11" fillId="0" borderId="0" xfId="0" applyFont="1" applyAlignment="1" applyProtection="1">
      <alignment vertical="top"/>
      <protection hidden="1"/>
    </xf>
    <xf numFmtId="0" fontId="23" fillId="10" borderId="0" xfId="0" applyFont="1" applyFill="1" applyAlignment="1" applyProtection="1">
      <alignment horizontal="center" vertical="center" wrapText="1"/>
      <protection hidden="1"/>
    </xf>
    <xf numFmtId="0" fontId="24" fillId="11" borderId="33" xfId="0" applyFont="1" applyFill="1" applyBorder="1" applyAlignment="1" applyProtection="1">
      <alignment horizontal="center" vertical="center" wrapText="1"/>
      <protection hidden="1"/>
    </xf>
    <xf numFmtId="0" fontId="24" fillId="11" borderId="29" xfId="0" applyFont="1" applyFill="1" applyBorder="1" applyAlignment="1" applyProtection="1">
      <alignment horizontal="center" vertical="center" wrapText="1"/>
      <protection hidden="1"/>
    </xf>
    <xf numFmtId="0" fontId="17" fillId="0" borderId="0" xfId="0" applyFont="1" applyAlignment="1" applyProtection="1">
      <alignment horizontal="left" vertical="center"/>
      <protection hidden="1"/>
    </xf>
    <xf numFmtId="0" fontId="11" fillId="9" borderId="5" xfId="1" applyFont="1" applyFill="1" applyBorder="1" applyAlignment="1" applyProtection="1">
      <alignment horizontal="center" vertical="center"/>
      <protection hidden="1"/>
    </xf>
    <xf numFmtId="0" fontId="18" fillId="9" borderId="34" xfId="1" applyFont="1" applyFill="1" applyBorder="1" applyAlignment="1" applyProtection="1">
      <alignment horizontal="left" vertical="center" wrapText="1"/>
      <protection hidden="1"/>
    </xf>
    <xf numFmtId="164" fontId="11" fillId="0" borderId="15" xfId="2" applyNumberFormat="1" applyFont="1" applyBorder="1" applyAlignment="1" applyProtection="1">
      <alignment horizontal="left" vertical="center" wrapText="1"/>
      <protection hidden="1"/>
    </xf>
    <xf numFmtId="164" fontId="11" fillId="0" borderId="9" xfId="2" applyNumberFormat="1" applyFont="1" applyBorder="1" applyAlignment="1" applyProtection="1">
      <alignment horizontal="left" vertical="center" wrapText="1"/>
      <protection hidden="1"/>
    </xf>
    <xf numFmtId="0" fontId="11" fillId="0" borderId="10" xfId="0" applyFont="1" applyBorder="1" applyAlignment="1" applyProtection="1">
      <alignment horizontal="left" vertical="center"/>
      <protection hidden="1"/>
    </xf>
    <xf numFmtId="0" fontId="25" fillId="0" borderId="4" xfId="1" applyFont="1" applyAlignment="1" applyProtection="1">
      <alignment horizontal="center" vertical="center"/>
      <protection hidden="1"/>
    </xf>
    <xf numFmtId="0" fontId="9" fillId="0" borderId="5" xfId="0" applyFont="1" applyBorder="1" applyAlignment="1" applyProtection="1">
      <alignment horizontal="center" vertical="center" wrapText="1"/>
      <protection hidden="1"/>
    </xf>
    <xf numFmtId="0" fontId="9" fillId="0" borderId="5" xfId="0" applyFont="1" applyBorder="1" applyAlignment="1" applyProtection="1">
      <alignment horizontal="center" vertical="center"/>
      <protection hidden="1"/>
    </xf>
    <xf numFmtId="164" fontId="11" fillId="0" borderId="35" xfId="2" applyNumberFormat="1" applyFont="1" applyBorder="1" applyAlignment="1" applyProtection="1">
      <alignment horizontal="left" vertical="center" wrapText="1"/>
      <protection hidden="1"/>
    </xf>
    <xf numFmtId="0" fontId="11" fillId="9" borderId="5" xfId="1" applyFont="1" applyFill="1" applyBorder="1" applyAlignment="1" applyProtection="1">
      <alignment horizontal="center" vertical="center" wrapText="1"/>
      <protection hidden="1"/>
    </xf>
    <xf numFmtId="0" fontId="18" fillId="9" borderId="34" xfId="1" applyFont="1" applyFill="1" applyBorder="1" applyAlignment="1" applyProtection="1">
      <alignment vertical="center" wrapText="1"/>
      <protection hidden="1"/>
    </xf>
    <xf numFmtId="164" fontId="11" fillId="0" borderId="4" xfId="2" applyNumberFormat="1" applyFont="1" applyBorder="1" applyAlignment="1" applyProtection="1">
      <alignment horizontal="left" vertical="center" wrapText="1"/>
      <protection hidden="1"/>
    </xf>
    <xf numFmtId="0" fontId="11" fillId="9" borderId="16" xfId="1" applyFont="1" applyFill="1" applyBorder="1" applyAlignment="1" applyProtection="1">
      <alignment horizontal="center" vertical="center"/>
      <protection hidden="1"/>
    </xf>
    <xf numFmtId="0" fontId="18" fillId="9" borderId="38" xfId="1" applyFont="1" applyFill="1" applyBorder="1" applyAlignment="1" applyProtection="1">
      <alignment vertical="center" wrapText="1"/>
      <protection hidden="1"/>
    </xf>
    <xf numFmtId="164" fontId="11" fillId="0" borderId="36" xfId="2" applyNumberFormat="1" applyFont="1" applyBorder="1" applyAlignment="1" applyProtection="1">
      <alignment horizontal="left" vertical="center" wrapText="1"/>
      <protection hidden="1"/>
    </xf>
    <xf numFmtId="164" fontId="11" fillId="0" borderId="18" xfId="2" applyNumberFormat="1" applyFont="1" applyBorder="1" applyAlignment="1" applyProtection="1">
      <alignment horizontal="left" vertical="center" wrapText="1"/>
      <protection hidden="1"/>
    </xf>
    <xf numFmtId="0" fontId="11" fillId="9" borderId="19" xfId="1" applyFont="1" applyFill="1" applyBorder="1" applyAlignment="1" applyProtection="1">
      <alignment horizontal="center" vertical="center" wrapText="1"/>
      <protection hidden="1"/>
    </xf>
    <xf numFmtId="0" fontId="18" fillId="9" borderId="39" xfId="1" applyFont="1" applyFill="1" applyBorder="1" applyAlignment="1" applyProtection="1">
      <alignment vertical="center" wrapText="1"/>
      <protection hidden="1"/>
    </xf>
    <xf numFmtId="164" fontId="11" fillId="0" borderId="20" xfId="2" applyNumberFormat="1" applyFont="1" applyBorder="1" applyAlignment="1" applyProtection="1">
      <alignment horizontal="left" vertical="center" wrapText="1"/>
      <protection hidden="1"/>
    </xf>
    <xf numFmtId="164" fontId="11" fillId="0" borderId="21" xfId="2" applyNumberFormat="1" applyFont="1" applyBorder="1" applyAlignment="1" applyProtection="1">
      <alignment horizontal="left" vertical="center" wrapText="1"/>
      <protection hidden="1"/>
    </xf>
    <xf numFmtId="0" fontId="29" fillId="9" borderId="25" xfId="1" applyFont="1" applyFill="1" applyBorder="1" applyAlignment="1" applyProtection="1">
      <alignment horizontal="center" vertical="center" wrapText="1"/>
      <protection hidden="1"/>
    </xf>
    <xf numFmtId="0" fontId="29" fillId="9" borderId="37" xfId="1" applyFont="1" applyFill="1" applyBorder="1" applyAlignment="1" applyProtection="1">
      <alignment vertical="center" wrapText="1"/>
      <protection hidden="1"/>
    </xf>
    <xf numFmtId="0" fontId="11" fillId="0" borderId="9" xfId="0" applyFont="1" applyBorder="1" applyAlignment="1" applyProtection="1">
      <alignment horizontal="left" vertical="center"/>
      <protection hidden="1"/>
    </xf>
    <xf numFmtId="1" fontId="11" fillId="0" borderId="4" xfId="1" applyNumberFormat="1" applyFont="1" applyAlignment="1" applyProtection="1">
      <alignment horizontal="center" vertical="center"/>
      <protection hidden="1"/>
    </xf>
    <xf numFmtId="1" fontId="11" fillId="0" borderId="9" xfId="1" applyNumberFormat="1" applyFont="1" applyBorder="1" applyAlignment="1" applyProtection="1">
      <alignment horizontal="center" vertical="center"/>
      <protection hidden="1"/>
    </xf>
    <xf numFmtId="0" fontId="11" fillId="0" borderId="9" xfId="1" applyFont="1" applyBorder="1" applyAlignment="1" applyProtection="1">
      <alignment horizontal="center" vertical="center"/>
      <protection hidden="1"/>
    </xf>
    <xf numFmtId="2" fontId="11" fillId="9" borderId="5" xfId="1" applyNumberFormat="1" applyFont="1" applyFill="1" applyBorder="1" applyAlignment="1" applyProtection="1">
      <alignment horizontal="center" vertical="center" wrapText="1"/>
      <protection hidden="1"/>
    </xf>
    <xf numFmtId="2" fontId="11" fillId="9" borderId="5" xfId="1" applyNumberFormat="1" applyFont="1" applyFill="1" applyBorder="1" applyAlignment="1" applyProtection="1">
      <alignment horizontal="center" vertical="center"/>
      <protection hidden="1"/>
    </xf>
    <xf numFmtId="2" fontId="11" fillId="9" borderId="16" xfId="1" applyNumberFormat="1" applyFont="1" applyFill="1" applyBorder="1" applyAlignment="1" applyProtection="1">
      <alignment horizontal="center" vertical="center"/>
      <protection hidden="1"/>
    </xf>
    <xf numFmtId="2" fontId="11" fillId="9" borderId="22" xfId="1" applyNumberFormat="1" applyFont="1" applyFill="1" applyBorder="1" applyAlignment="1" applyProtection="1">
      <alignment horizontal="center" vertical="center"/>
      <protection hidden="1"/>
    </xf>
    <xf numFmtId="0" fontId="18" fillId="9" borderId="40" xfId="1" applyFont="1" applyFill="1" applyBorder="1" applyAlignment="1" applyProtection="1">
      <alignment vertical="center" wrapText="1"/>
      <protection hidden="1"/>
    </xf>
    <xf numFmtId="2" fontId="11" fillId="9" borderId="23" xfId="1" applyNumberFormat="1" applyFont="1" applyFill="1" applyBorder="1" applyAlignment="1" applyProtection="1">
      <alignment horizontal="center" vertical="center" wrapText="1"/>
      <protection hidden="1"/>
    </xf>
    <xf numFmtId="0" fontId="18" fillId="9" borderId="41" xfId="1" applyFont="1" applyFill="1" applyBorder="1" applyAlignment="1" applyProtection="1">
      <alignment vertical="center" wrapText="1"/>
      <protection hidden="1"/>
    </xf>
    <xf numFmtId="2" fontId="11" fillId="9" borderId="22" xfId="1" applyNumberFormat="1" applyFont="1" applyFill="1" applyBorder="1" applyAlignment="1" applyProtection="1">
      <alignment horizontal="center" vertical="center" wrapText="1"/>
      <protection hidden="1"/>
    </xf>
    <xf numFmtId="2" fontId="11" fillId="9" borderId="23" xfId="1" applyNumberFormat="1" applyFont="1" applyFill="1" applyBorder="1" applyAlignment="1" applyProtection="1">
      <alignment horizontal="center" vertical="center"/>
      <protection hidden="1"/>
    </xf>
    <xf numFmtId="2" fontId="11" fillId="9" borderId="25" xfId="1" applyNumberFormat="1" applyFont="1" applyFill="1" applyBorder="1" applyAlignment="1" applyProtection="1">
      <alignment horizontal="center" vertical="center" wrapText="1"/>
      <protection hidden="1"/>
    </xf>
    <xf numFmtId="0" fontId="18" fillId="9" borderId="37" xfId="1" applyFont="1" applyFill="1" applyBorder="1" applyAlignment="1" applyProtection="1">
      <alignment vertical="center" wrapText="1"/>
      <protection hidden="1"/>
    </xf>
    <xf numFmtId="0" fontId="18" fillId="9" borderId="16" xfId="1" applyFont="1" applyFill="1" applyBorder="1" applyAlignment="1" applyProtection="1">
      <alignment horizontal="center" vertical="center" wrapText="1"/>
      <protection hidden="1"/>
    </xf>
    <xf numFmtId="0" fontId="18" fillId="9" borderId="16" xfId="1" applyFont="1" applyFill="1" applyBorder="1" applyAlignment="1" applyProtection="1">
      <alignment horizontal="left" vertical="center" wrapText="1"/>
      <protection hidden="1"/>
    </xf>
    <xf numFmtId="0" fontId="19" fillId="8" borderId="26" xfId="1" applyFont="1" applyFill="1" applyBorder="1" applyAlignment="1" applyProtection="1">
      <alignment horizontal="center" vertical="center" wrapText="1"/>
      <protection hidden="1"/>
    </xf>
    <xf numFmtId="0" fontId="11" fillId="9" borderId="25" xfId="1" applyFont="1" applyFill="1" applyBorder="1" applyAlignment="1" applyProtection="1">
      <alignment horizontal="center" vertical="center" wrapText="1"/>
      <protection hidden="1"/>
    </xf>
    <xf numFmtId="0" fontId="18" fillId="9" borderId="25" xfId="1" applyFont="1" applyFill="1" applyBorder="1" applyAlignment="1" applyProtection="1">
      <alignment horizontal="left" vertical="center" wrapText="1"/>
      <protection hidden="1"/>
    </xf>
    <xf numFmtId="0" fontId="18" fillId="9" borderId="5" xfId="1" applyFont="1" applyFill="1" applyBorder="1" applyAlignment="1" applyProtection="1">
      <alignment horizontal="left" vertical="center" wrapText="1"/>
      <protection hidden="1"/>
    </xf>
    <xf numFmtId="0" fontId="29" fillId="9" borderId="29" xfId="1" applyFont="1" applyFill="1" applyBorder="1" applyAlignment="1" applyProtection="1">
      <alignment horizontal="center" vertical="center" wrapText="1"/>
      <protection hidden="1"/>
    </xf>
    <xf numFmtId="0" fontId="29" fillId="9" borderId="29" xfId="1" applyFont="1" applyFill="1" applyBorder="1" applyAlignment="1" applyProtection="1">
      <alignment horizontal="left" vertical="center" wrapText="1"/>
      <protection hidden="1"/>
    </xf>
    <xf numFmtId="0" fontId="18" fillId="9" borderId="23" xfId="1" applyFont="1" applyFill="1" applyBorder="1" applyAlignment="1" applyProtection="1">
      <alignment horizontal="center" vertical="center" wrapText="1"/>
      <protection hidden="1"/>
    </xf>
    <xf numFmtId="0" fontId="18" fillId="9" borderId="23" xfId="1" applyFont="1" applyFill="1" applyBorder="1" applyAlignment="1" applyProtection="1">
      <alignment horizontal="left" vertical="center" wrapText="1"/>
      <protection hidden="1"/>
    </xf>
    <xf numFmtId="0" fontId="18" fillId="9" borderId="5" xfId="1" applyFont="1" applyFill="1" applyBorder="1" applyAlignment="1" applyProtection="1">
      <alignment horizontal="center" vertical="center" wrapText="1"/>
      <protection hidden="1"/>
    </xf>
    <xf numFmtId="0" fontId="11" fillId="9" borderId="22" xfId="1" applyFont="1" applyFill="1" applyBorder="1" applyAlignment="1" applyProtection="1">
      <alignment horizontal="center" vertical="center" wrapText="1"/>
      <protection hidden="1"/>
    </xf>
    <xf numFmtId="0" fontId="18" fillId="9" borderId="22" xfId="1" applyFont="1" applyFill="1" applyBorder="1" applyAlignment="1" applyProtection="1">
      <alignment horizontal="left" vertical="center" wrapText="1"/>
      <protection hidden="1"/>
    </xf>
    <xf numFmtId="0" fontId="11" fillId="9" borderId="16" xfId="1" applyFont="1" applyFill="1" applyBorder="1" applyAlignment="1" applyProtection="1">
      <alignment horizontal="center" vertical="center" wrapText="1"/>
      <protection hidden="1"/>
    </xf>
    <xf numFmtId="0" fontId="18" fillId="9" borderId="19" xfId="1" applyFont="1" applyFill="1" applyBorder="1" applyAlignment="1" applyProtection="1">
      <alignment horizontal="left" vertical="center" wrapText="1"/>
      <protection hidden="1"/>
    </xf>
    <xf numFmtId="0" fontId="29" fillId="9" borderId="5" xfId="1" applyFont="1" applyFill="1" applyBorder="1" applyAlignment="1" applyProtection="1">
      <alignment horizontal="center" vertical="center" wrapText="1"/>
      <protection hidden="1"/>
    </xf>
    <xf numFmtId="0" fontId="29" fillId="9" borderId="5" xfId="1" applyFont="1" applyFill="1" applyBorder="1" applyAlignment="1" applyProtection="1">
      <alignment horizontal="left" vertical="center" wrapText="1"/>
      <protection hidden="1"/>
    </xf>
    <xf numFmtId="0" fontId="11" fillId="9" borderId="23" xfId="1" applyFont="1" applyFill="1" applyBorder="1" applyAlignment="1" applyProtection="1">
      <alignment horizontal="center" vertical="center" wrapText="1"/>
      <protection hidden="1"/>
    </xf>
    <xf numFmtId="0" fontId="11" fillId="9" borderId="5" xfId="1" applyFont="1" applyFill="1" applyBorder="1" applyAlignment="1" applyProtection="1">
      <alignment horizontal="center" vertical="top" wrapText="1"/>
      <protection hidden="1"/>
    </xf>
    <xf numFmtId="0" fontId="18" fillId="9" borderId="5" xfId="1" applyFont="1" applyFill="1" applyBorder="1" applyAlignment="1" applyProtection="1">
      <alignment horizontal="left" vertical="top" wrapText="1"/>
      <protection hidden="1"/>
    </xf>
    <xf numFmtId="165" fontId="11" fillId="0" borderId="0" xfId="0" applyNumberFormat="1" applyFont="1" applyAlignment="1" applyProtection="1">
      <alignment vertical="top"/>
      <protection hidden="1"/>
    </xf>
    <xf numFmtId="0" fontId="11" fillId="9" borderId="22" xfId="1" applyFont="1" applyFill="1" applyBorder="1" applyAlignment="1" applyProtection="1">
      <alignment horizontal="center" vertical="top" wrapText="1"/>
      <protection hidden="1"/>
    </xf>
    <xf numFmtId="0" fontId="18" fillId="9" borderId="22" xfId="1" applyFont="1" applyFill="1" applyBorder="1" applyAlignment="1" applyProtection="1">
      <alignment horizontal="left" vertical="top" wrapText="1"/>
      <protection hidden="1"/>
    </xf>
    <xf numFmtId="0" fontId="11" fillId="9" borderId="25" xfId="1" applyFont="1" applyFill="1" applyBorder="1" applyAlignment="1" applyProtection="1">
      <alignment horizontal="center" vertical="top" wrapText="1"/>
      <protection hidden="1"/>
    </xf>
    <xf numFmtId="0" fontId="18" fillId="9" borderId="25" xfId="1" applyFont="1" applyFill="1" applyBorder="1" applyAlignment="1" applyProtection="1">
      <alignment horizontal="left" vertical="top" wrapText="1"/>
      <protection hidden="1"/>
    </xf>
    <xf numFmtId="0" fontId="11" fillId="9" borderId="16" xfId="1" applyFont="1" applyFill="1" applyBorder="1" applyAlignment="1" applyProtection="1">
      <alignment horizontal="center" vertical="top" wrapText="1"/>
      <protection hidden="1"/>
    </xf>
    <xf numFmtId="0" fontId="18" fillId="9" borderId="16" xfId="1" applyFont="1" applyFill="1" applyBorder="1" applyAlignment="1" applyProtection="1">
      <alignment horizontal="left" vertical="top" wrapText="1"/>
      <protection hidden="1"/>
    </xf>
    <xf numFmtId="0" fontId="11" fillId="9" borderId="19" xfId="1" applyFont="1" applyFill="1" applyBorder="1" applyAlignment="1" applyProtection="1">
      <alignment horizontal="center" vertical="top" wrapText="1"/>
      <protection hidden="1"/>
    </xf>
    <xf numFmtId="0" fontId="18" fillId="9" borderId="19" xfId="1" applyFont="1" applyFill="1" applyBorder="1" applyAlignment="1" applyProtection="1">
      <alignment horizontal="left" vertical="top" wrapText="1"/>
      <protection hidden="1"/>
    </xf>
    <xf numFmtId="0" fontId="11" fillId="9" borderId="22" xfId="1" applyFont="1" applyFill="1" applyBorder="1" applyAlignment="1" applyProtection="1">
      <alignment horizontal="left" vertical="center" wrapText="1"/>
      <protection hidden="1"/>
    </xf>
    <xf numFmtId="0" fontId="11" fillId="0" borderId="4" xfId="0" applyFont="1" applyBorder="1" applyAlignment="1" applyProtection="1">
      <alignment vertical="top"/>
      <protection hidden="1"/>
    </xf>
    <xf numFmtId="2" fontId="11" fillId="9" borderId="16" xfId="1" applyNumberFormat="1" applyFont="1" applyFill="1" applyBorder="1" applyAlignment="1" applyProtection="1">
      <alignment horizontal="center" vertical="center" wrapText="1"/>
      <protection hidden="1"/>
    </xf>
    <xf numFmtId="2" fontId="11" fillId="9" borderId="19" xfId="1" applyNumberFormat="1" applyFont="1" applyFill="1" applyBorder="1" applyAlignment="1" applyProtection="1">
      <alignment horizontal="center" vertical="center" wrapText="1"/>
      <protection hidden="1"/>
    </xf>
    <xf numFmtId="0" fontId="11" fillId="9" borderId="5" xfId="1" applyFont="1" applyFill="1" applyBorder="1" applyAlignment="1" applyProtection="1">
      <alignment horizontal="left" vertical="center" wrapText="1"/>
      <protection hidden="1"/>
    </xf>
    <xf numFmtId="0" fontId="18" fillId="9" borderId="5" xfId="1" applyFont="1" applyFill="1" applyBorder="1" applyAlignment="1" applyProtection="1">
      <alignment vertical="center" wrapText="1"/>
      <protection hidden="1"/>
    </xf>
    <xf numFmtId="0" fontId="18" fillId="9" borderId="22" xfId="1" applyFont="1" applyFill="1" applyBorder="1" applyAlignment="1" applyProtection="1">
      <alignment vertical="center" wrapText="1"/>
      <protection hidden="1"/>
    </xf>
    <xf numFmtId="0" fontId="11" fillId="9" borderId="25" xfId="1" applyFont="1" applyFill="1" applyBorder="1" applyAlignment="1" applyProtection="1">
      <alignment horizontal="center" vertical="center"/>
      <protection hidden="1"/>
    </xf>
    <xf numFmtId="0" fontId="18" fillId="9" borderId="25" xfId="1" applyFont="1" applyFill="1" applyBorder="1" applyAlignment="1" applyProtection="1">
      <alignment vertical="center" wrapText="1"/>
      <protection hidden="1"/>
    </xf>
    <xf numFmtId="0" fontId="18" fillId="9" borderId="16" xfId="1" applyFont="1" applyFill="1" applyBorder="1" applyAlignment="1" applyProtection="1">
      <alignment vertical="center" wrapText="1"/>
      <protection hidden="1"/>
    </xf>
    <xf numFmtId="2" fontId="11" fillId="0" borderId="31" xfId="0" applyNumberFormat="1" applyFont="1" applyBorder="1" applyAlignment="1" applyProtection="1">
      <alignment horizontal="center" vertical="center"/>
      <protection hidden="1"/>
    </xf>
    <xf numFmtId="2" fontId="22" fillId="0" borderId="32" xfId="2" applyNumberFormat="1" applyFont="1" applyBorder="1" applyAlignment="1" applyProtection="1">
      <alignment horizontal="left" vertical="center" wrapText="1"/>
      <protection hidden="1"/>
    </xf>
    <xf numFmtId="2" fontId="22" fillId="0" borderId="4" xfId="2" applyNumberFormat="1" applyFont="1" applyBorder="1" applyAlignment="1" applyProtection="1">
      <alignment horizontal="left" vertical="center" wrapText="1"/>
      <protection hidden="1"/>
    </xf>
    <xf numFmtId="0" fontId="11" fillId="0" borderId="0" xfId="0" applyFont="1" applyAlignment="1" applyProtection="1">
      <alignment horizontal="left" vertical="top"/>
      <protection hidden="1"/>
    </xf>
    <xf numFmtId="2" fontId="11" fillId="0" borderId="0" xfId="0" applyNumberFormat="1" applyFont="1" applyAlignment="1" applyProtection="1">
      <alignment horizontal="left" vertical="top"/>
      <protection hidden="1"/>
    </xf>
    <xf numFmtId="2" fontId="11" fillId="0" borderId="0" xfId="0" applyNumberFormat="1" applyFont="1" applyAlignment="1" applyProtection="1">
      <alignment vertical="top"/>
      <protection hidden="1"/>
    </xf>
    <xf numFmtId="164" fontId="11" fillId="0" borderId="30" xfId="2" applyNumberFormat="1" applyFont="1" applyFill="1" applyBorder="1" applyAlignment="1" applyProtection="1">
      <alignment horizontal="left" vertical="center" wrapText="1"/>
      <protection locked="0"/>
    </xf>
    <xf numFmtId="0" fontId="4" fillId="2" borderId="2" xfId="0" applyFont="1" applyFill="1" applyBorder="1" applyAlignment="1" applyProtection="1">
      <alignment horizontal="center" vertical="center"/>
      <protection hidden="1"/>
    </xf>
    <xf numFmtId="0" fontId="5" fillId="3" borderId="3" xfId="0" applyFont="1" applyFill="1" applyBorder="1" applyAlignment="1" applyProtection="1">
      <alignment horizontal="left" vertical="top" wrapText="1"/>
      <protection hidden="1"/>
    </xf>
    <xf numFmtId="0" fontId="11" fillId="0" borderId="4" xfId="0" applyFont="1" applyBorder="1" applyAlignment="1" applyProtection="1">
      <alignment horizontal="left" vertical="top"/>
      <protection hidden="1"/>
    </xf>
    <xf numFmtId="0" fontId="1" fillId="0" borderId="0" xfId="0" applyFont="1" applyProtection="1">
      <protection hidden="1"/>
    </xf>
    <xf numFmtId="0" fontId="35" fillId="12" borderId="42" xfId="0" applyFont="1" applyFill="1" applyBorder="1" applyAlignment="1" applyProtection="1">
      <alignment horizontal="left" vertical="top" wrapText="1"/>
      <protection hidden="1"/>
    </xf>
    <xf numFmtId="0" fontId="5" fillId="12" borderId="1" xfId="0" applyFont="1" applyFill="1" applyBorder="1" applyAlignment="1" applyProtection="1">
      <alignment vertical="top" wrapText="1"/>
      <protection hidden="1"/>
    </xf>
    <xf numFmtId="0" fontId="9" fillId="0" borderId="18" xfId="0" applyFont="1" applyBorder="1" applyAlignment="1" applyProtection="1">
      <alignment wrapText="1"/>
      <protection locked="0"/>
    </xf>
    <xf numFmtId="0" fontId="24" fillId="11" borderId="5" xfId="0" applyFont="1" applyFill="1" applyBorder="1" applyAlignment="1" applyProtection="1">
      <alignment horizontal="center" vertical="center" wrapText="1"/>
      <protection hidden="1"/>
    </xf>
    <xf numFmtId="0" fontId="37" fillId="13" borderId="5" xfId="0" applyFont="1" applyFill="1" applyBorder="1" applyAlignment="1" applyProtection="1">
      <alignment horizontal="left" vertical="top" wrapText="1"/>
      <protection hidden="1"/>
    </xf>
    <xf numFmtId="0" fontId="0" fillId="0" borderId="5" xfId="0" applyBorder="1" applyAlignment="1" applyProtection="1">
      <alignment horizontal="left" vertical="top" wrapText="1"/>
      <protection hidden="1"/>
    </xf>
    <xf numFmtId="0" fontId="0" fillId="0" borderId="0" xfId="0" applyAlignment="1" applyProtection="1">
      <alignment horizontal="left" vertical="top"/>
      <protection hidden="1"/>
    </xf>
    <xf numFmtId="0" fontId="37" fillId="0" borderId="0" xfId="0" applyFont="1" applyAlignment="1" applyProtection="1">
      <alignment horizontal="left" vertical="top" wrapText="1"/>
      <protection hidden="1"/>
    </xf>
    <xf numFmtId="0" fontId="37" fillId="13" borderId="5" xfId="0" applyFont="1" applyFill="1" applyBorder="1" applyAlignment="1" applyProtection="1">
      <alignment horizontal="left" vertical="top"/>
      <protection hidden="1"/>
    </xf>
    <xf numFmtId="0" fontId="37" fillId="0" borderId="5" xfId="0" applyFont="1" applyBorder="1" applyAlignment="1" applyProtection="1">
      <alignment horizontal="left" vertical="top" wrapText="1"/>
      <protection hidden="1"/>
    </xf>
    <xf numFmtId="0" fontId="19" fillId="8" borderId="28" xfId="1" applyFont="1" applyFill="1" applyBorder="1" applyAlignment="1" applyProtection="1">
      <alignment horizontal="center" vertical="center" wrapText="1"/>
      <protection hidden="1"/>
    </xf>
    <xf numFmtId="0" fontId="19" fillId="8" borderId="14" xfId="1" applyFont="1" applyFill="1" applyBorder="1" applyAlignment="1" applyProtection="1">
      <alignment horizontal="center" vertical="center" wrapText="1"/>
      <protection hidden="1"/>
    </xf>
    <xf numFmtId="0" fontId="19" fillId="8" borderId="26" xfId="1" applyFont="1" applyFill="1" applyBorder="1" applyAlignment="1" applyProtection="1">
      <alignment horizontal="center" vertical="center" wrapText="1"/>
      <protection hidden="1"/>
    </xf>
    <xf numFmtId="0" fontId="13" fillId="5" borderId="6" xfId="0" applyFont="1" applyFill="1" applyBorder="1" applyAlignment="1" applyProtection="1">
      <alignment horizontal="center" vertical="center"/>
      <protection hidden="1"/>
    </xf>
    <xf numFmtId="0" fontId="13" fillId="5" borderId="7" xfId="0" applyFont="1" applyFill="1" applyBorder="1" applyAlignment="1" applyProtection="1">
      <alignment horizontal="center" vertical="center"/>
      <protection hidden="1"/>
    </xf>
    <xf numFmtId="0" fontId="13" fillId="5" borderId="8" xfId="0" applyFont="1" applyFill="1" applyBorder="1" applyAlignment="1" applyProtection="1">
      <alignment horizontal="center" vertical="center"/>
      <protection hidden="1"/>
    </xf>
    <xf numFmtId="0" fontId="14" fillId="6" borderId="9" xfId="0" applyFont="1" applyFill="1" applyBorder="1" applyAlignment="1" applyProtection="1">
      <alignment horizontal="center" vertical="center"/>
      <protection hidden="1"/>
    </xf>
    <xf numFmtId="0" fontId="14" fillId="6" borderId="10" xfId="0" applyFont="1" applyFill="1" applyBorder="1" applyAlignment="1" applyProtection="1">
      <alignment horizontal="center" vertical="center"/>
      <protection hidden="1"/>
    </xf>
    <xf numFmtId="0" fontId="21" fillId="8" borderId="28" xfId="1" applyFont="1" applyFill="1" applyBorder="1" applyAlignment="1" applyProtection="1">
      <alignment horizontal="center" vertical="center" wrapText="1"/>
      <protection hidden="1"/>
    </xf>
    <xf numFmtId="0" fontId="21" fillId="8" borderId="14" xfId="1" applyFont="1" applyFill="1" applyBorder="1" applyAlignment="1" applyProtection="1">
      <alignment horizontal="center" vertical="center" wrapText="1"/>
      <protection hidden="1"/>
    </xf>
    <xf numFmtId="0" fontId="21" fillId="8" borderId="26" xfId="1" applyFont="1" applyFill="1" applyBorder="1" applyAlignment="1" applyProtection="1">
      <alignment horizontal="center" vertical="center" wrapText="1"/>
      <protection hidden="1"/>
    </xf>
  </cellXfs>
  <cellStyles count="17">
    <cellStyle name="Comma 2" xfId="6" xr:uid="{E844C65A-038B-400B-828D-0AD9EEA81B60}"/>
    <cellStyle name="Currency 2" xfId="15" xr:uid="{DD2252DA-06CC-4AE2-B316-FC7625BF6683}"/>
    <cellStyle name="Normal" xfId="0" builtinId="0"/>
    <cellStyle name="Normal 2" xfId="1" xr:uid="{7E1F570D-8EC7-475B-AC5F-9C5C0FC07DF0}"/>
    <cellStyle name="Normal 2 2" xfId="12" xr:uid="{EE679974-4A78-49E1-AB1F-9C5CB0939542}"/>
    <cellStyle name="Normal 2 3" xfId="7" xr:uid="{6930CC6D-65C4-461B-849B-4252C00680A0}"/>
    <cellStyle name="Normal 3" xfId="3" xr:uid="{8430BA5D-D942-4608-8450-77D5D0252C87}"/>
    <cellStyle name="Normal 3 2" xfId="10" xr:uid="{639FDF81-25D3-4CE4-847F-36508D0F8408}"/>
    <cellStyle name="Normal 3 2 2" xfId="14" xr:uid="{5454AEE5-C4B2-4C3E-B348-72E64DA56157}"/>
    <cellStyle name="Normal 3 3" xfId="16" xr:uid="{F65EC958-4A7F-4BEF-A89A-52B13E076921}"/>
    <cellStyle name="Normal 3 4" xfId="9" xr:uid="{6966D8ED-514B-4852-8109-2B96CDF5236D}"/>
    <cellStyle name="Normal 4" xfId="13" xr:uid="{D25484D7-8BEE-480A-B4AB-2511E4BB101A}"/>
    <cellStyle name="Normal 5" xfId="4" xr:uid="{7B5CAA2A-8A10-474C-ACEF-485765A5522F}"/>
    <cellStyle name="Percent 2" xfId="2" xr:uid="{474E1C30-4714-4A48-96A5-255A583F6624}"/>
    <cellStyle name="Percent 2 2" xfId="8" xr:uid="{FB01D3D7-5A4A-4865-BADC-979F30F5D8BA}"/>
    <cellStyle name="Percent 3" xfId="11" xr:uid="{DF834A97-7589-4A56-ADBE-95F1A4AC0525}"/>
    <cellStyle name="Percent 4" xfId="5" xr:uid="{B80F39D2-7C49-458D-BE0E-0D31BB4FC534}"/>
  </cellStyles>
  <dxfs count="15">
    <dxf>
      <font>
        <color theme="0"/>
      </font>
      <fill>
        <patternFill>
          <bgColor rgb="FF00B050"/>
        </patternFill>
      </fill>
    </dxf>
    <dxf>
      <font>
        <color theme="1"/>
      </font>
      <fill>
        <patternFill>
          <bgColor rgb="FFFFC000"/>
        </patternFill>
      </fill>
    </dxf>
    <dxf>
      <font>
        <color theme="0"/>
      </font>
      <fill>
        <patternFill>
          <bgColor rgb="FFFF0000"/>
        </patternFill>
      </fill>
    </dxf>
    <dxf>
      <font>
        <color theme="1"/>
      </font>
      <fill>
        <patternFill>
          <bgColor theme="0"/>
        </patternFill>
      </fill>
    </dxf>
    <dxf>
      <fill>
        <patternFill>
          <bgColor rgb="FFFFC000"/>
        </patternFill>
      </fill>
    </dxf>
    <dxf>
      <font>
        <b val="0"/>
        <i val="0"/>
        <strike val="0"/>
        <condense val="0"/>
        <extend val="0"/>
        <outline val="0"/>
        <shadow val="0"/>
        <u val="none"/>
        <vertAlign val="baseline"/>
        <sz val="10.5"/>
        <color theme="1"/>
        <name val="Arial"/>
        <family val="2"/>
        <scheme val="none"/>
      </font>
      <numFmt numFmtId="1" formatCode="0"/>
      <alignment horizontal="center"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1"/>
    </dxf>
    <dxf>
      <font>
        <b val="0"/>
        <i val="0"/>
        <strike val="0"/>
        <condense val="0"/>
        <extend val="0"/>
        <outline val="0"/>
        <shadow val="0"/>
        <u val="none"/>
        <vertAlign val="baseline"/>
        <sz val="10.5"/>
        <color theme="1"/>
        <name val="Arial"/>
        <family val="2"/>
        <scheme val="none"/>
      </font>
      <numFmt numFmtId="1" formatCode="0"/>
      <alignment horizontal="center"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1"/>
    </dxf>
    <dxf>
      <font>
        <b val="0"/>
        <i val="0"/>
        <strike val="0"/>
        <condense val="0"/>
        <extend val="0"/>
        <outline val="0"/>
        <shadow val="0"/>
        <u val="none"/>
        <vertAlign val="baseline"/>
        <sz val="10.5"/>
        <color theme="1"/>
        <name val="Arial"/>
        <family val="2"/>
        <scheme val="none"/>
      </font>
      <numFmt numFmtId="0" formatCode="General"/>
      <alignment horizontal="center"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1"/>
    </dxf>
    <dxf>
      <font>
        <b val="0"/>
        <i val="0"/>
        <strike val="0"/>
        <condense val="0"/>
        <extend val="0"/>
        <outline val="0"/>
        <shadow val="0"/>
        <u val="none"/>
        <vertAlign val="baseline"/>
        <sz val="10.5"/>
        <color theme="1"/>
        <name val="Arial"/>
        <family val="2"/>
        <scheme val="none"/>
      </font>
      <numFmt numFmtId="1" formatCode="0"/>
      <alignment horizontal="center"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1"/>
    </dxf>
    <dxf>
      <font>
        <b val="0"/>
        <i val="0"/>
        <strike val="0"/>
        <condense val="0"/>
        <extend val="0"/>
        <outline val="0"/>
        <shadow val="0"/>
        <u val="none"/>
        <vertAlign val="baseline"/>
        <sz val="10.5"/>
        <color theme="1"/>
        <name val="Arial"/>
        <family val="2"/>
        <scheme val="none"/>
      </font>
      <numFmt numFmtId="1" formatCode="0"/>
      <alignment horizontal="center" vertical="center" textRotation="0" wrapText="0" indent="0" justifyLastLine="0" shrinkToFit="0" readingOrder="0"/>
      <protection locked="1" hidden="1"/>
    </dxf>
    <dxf>
      <font>
        <b val="0"/>
        <i val="0"/>
        <strike val="0"/>
        <condense val="0"/>
        <extend val="0"/>
        <outline val="0"/>
        <shadow val="0"/>
        <u val="none"/>
        <vertAlign val="baseline"/>
        <sz val="10.5"/>
        <color theme="1"/>
        <name val="Arial"/>
        <family val="2"/>
        <scheme val="none"/>
      </font>
      <alignment horizontal="left" vertical="center"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border>
      <protection locked="1" hidden="1"/>
    </dxf>
    <dxf>
      <border outline="0">
        <bottom style="thin">
          <color rgb="FFD9D9D9"/>
        </bottom>
      </border>
    </dxf>
    <dxf>
      <font>
        <b val="0"/>
        <i val="0"/>
        <strike val="0"/>
        <condense val="0"/>
        <extend val="0"/>
        <outline val="0"/>
        <shadow val="0"/>
        <u val="none"/>
        <vertAlign val="baseline"/>
        <sz val="10.5"/>
        <color rgb="FF000000"/>
        <name val="Arial"/>
        <family val="2"/>
        <scheme val="none"/>
      </font>
      <alignment horizontal="left" vertical="center" textRotation="0" wrapText="0" indent="0" justifyLastLine="0" shrinkToFit="0" readingOrder="0"/>
      <protection locked="1" hidden="1"/>
    </dxf>
    <dxf>
      <font>
        <strike val="0"/>
        <outline val="0"/>
        <shadow val="0"/>
        <u val="none"/>
        <vertAlign val="baseline"/>
        <sz val="11"/>
        <color theme="0"/>
        <name val="Arial"/>
        <family val="2"/>
        <scheme val="none"/>
      </font>
      <alignment horizontal="center" vertical="center" textRotation="0" wrapText="1" indent="0" justifyLastLine="0" shrinkToFit="0" readingOrder="0"/>
      <protection locked="1" hidden="1"/>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StyleMedium2" defaultPivotStyle="PivotStyleLight16">
    <tableStyle name="Table Style 1" pivot="0" count="0" xr9:uid="{761B8B36-3166-4D58-B489-B35AD287E1B1}"/>
    <tableStyle name="Table Style 2" pivot="0" count="1" xr9:uid="{1F30FD97-E9B3-46DF-8113-4E6779D4BBCC}">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98927</xdr:colOff>
      <xdr:row>6</xdr:row>
      <xdr:rowOff>430239</xdr:rowOff>
    </xdr:from>
    <xdr:ext cx="13460834" cy="1643592"/>
    <xdr:pic>
      <xdr:nvPicPr>
        <xdr:cNvPr id="40" name="Picture 39">
          <a:extLst>
            <a:ext uri="{FF2B5EF4-FFF2-40B4-BE49-F238E27FC236}">
              <a16:creationId xmlns:a16="http://schemas.microsoft.com/office/drawing/2014/main" id="{B23D02DE-BAB5-436A-AC8C-36847DC868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5784" y="2761596"/>
          <a:ext cx="13460834" cy="16435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xdr:col>
      <xdr:colOff>176389</xdr:colOff>
      <xdr:row>0</xdr:row>
      <xdr:rowOff>176389</xdr:rowOff>
    </xdr:from>
    <xdr:to>
      <xdr:col>2</xdr:col>
      <xdr:colOff>1079501</xdr:colOff>
      <xdr:row>2</xdr:row>
      <xdr:rowOff>345722</xdr:rowOff>
    </xdr:to>
    <xdr:sp macro="" textlink="">
      <xdr:nvSpPr>
        <xdr:cNvPr id="5" name="TextBox 4">
          <a:extLst>
            <a:ext uri="{FF2B5EF4-FFF2-40B4-BE49-F238E27FC236}">
              <a16:creationId xmlns:a16="http://schemas.microsoft.com/office/drawing/2014/main" id="{EC67F72B-4ECE-E13F-1D19-9D2D2F6E80D8}"/>
            </a:ext>
          </a:extLst>
        </xdr:cNvPr>
        <xdr:cNvSpPr txBox="1"/>
      </xdr:nvSpPr>
      <xdr:spPr>
        <a:xfrm>
          <a:off x="14724945" y="176389"/>
          <a:ext cx="903112" cy="550333"/>
        </a:xfrm>
        <a:prstGeom prst="rect">
          <a:avLst/>
        </a:prstGeom>
        <a:blipFill>
          <a:blip xmlns:r="http://schemas.openxmlformats.org/officeDocument/2006/relationships" r:embed="rId2"/>
          <a:stretch>
            <a:fillRect/>
          </a:stretch>
        </a:blip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xdr:row>
      <xdr:rowOff>0</xdr:rowOff>
    </xdr:from>
    <xdr:to>
      <xdr:col>8</xdr:col>
      <xdr:colOff>293512</xdr:colOff>
      <xdr:row>2</xdr:row>
      <xdr:rowOff>550333</xdr:rowOff>
    </xdr:to>
    <xdr:sp macro="" textlink="">
      <xdr:nvSpPr>
        <xdr:cNvPr id="2" name="TextBox 1">
          <a:extLst>
            <a:ext uri="{FF2B5EF4-FFF2-40B4-BE49-F238E27FC236}">
              <a16:creationId xmlns:a16="http://schemas.microsoft.com/office/drawing/2014/main" id="{37EEC548-62F5-4831-95F0-2E8365873079}"/>
            </a:ext>
          </a:extLst>
        </xdr:cNvPr>
        <xdr:cNvSpPr txBox="1"/>
      </xdr:nvSpPr>
      <xdr:spPr>
        <a:xfrm>
          <a:off x="14693900" y="368300"/>
          <a:ext cx="903112" cy="550333"/>
        </a:xfrm>
        <a:prstGeom prst="rect">
          <a:avLst/>
        </a:prstGeom>
        <a:blipFill>
          <a:blip xmlns:r="http://schemas.openxmlformats.org/officeDocument/2006/relationships" r:embed="rId1"/>
          <a:stretch>
            <a:fillRect/>
          </a:stretch>
        </a:blip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391584</xdr:colOff>
      <xdr:row>0</xdr:row>
      <xdr:rowOff>116417</xdr:rowOff>
    </xdr:from>
    <xdr:to>
      <xdr:col>32</xdr:col>
      <xdr:colOff>31750</xdr:colOff>
      <xdr:row>3</xdr:row>
      <xdr:rowOff>179916</xdr:rowOff>
    </xdr:to>
    <xdr:sp macro="" textlink="">
      <xdr:nvSpPr>
        <xdr:cNvPr id="2" name="TextBox 1">
          <a:extLst>
            <a:ext uri="{FF2B5EF4-FFF2-40B4-BE49-F238E27FC236}">
              <a16:creationId xmlns:a16="http://schemas.microsoft.com/office/drawing/2014/main" id="{6C4606B5-9B51-49E8-8127-B56DE973E694}"/>
            </a:ext>
          </a:extLst>
        </xdr:cNvPr>
        <xdr:cNvSpPr txBox="1"/>
      </xdr:nvSpPr>
      <xdr:spPr>
        <a:xfrm>
          <a:off x="20584584" y="116417"/>
          <a:ext cx="1185333" cy="730249"/>
        </a:xfrm>
        <a:prstGeom prst="rect">
          <a:avLst/>
        </a:prstGeom>
        <a:blipFill>
          <a:blip xmlns:r="http://schemas.openxmlformats.org/officeDocument/2006/relationships" r:embed="rId1"/>
          <a:stretch>
            <a:fillRect/>
          </a:stretch>
        </a:blip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DCE84E-2F93-44FD-B256-0BCDAC55BADC}" name="NIST2024" displayName="NIST2024" ref="O4:T114" totalsRowShown="0" headerRowDxfId="13" dataDxfId="12" tableBorderDxfId="11">
  <autoFilter ref="O4:T114" xr:uid="{6CDCE84E-2F93-44FD-B256-0BCDAC55BADC}"/>
  <tableColumns count="6">
    <tableColumn id="1" xr3:uid="{BBECE7A5-1BDF-47FD-B68D-8C4E44D51368}" name="Contol ID" dataDxfId="10"/>
    <tableColumn id="8" xr3:uid="{1FA497B0-FD2A-4192-A7A8-A096359E3D84}" name="Documentation" dataDxfId="9">
      <calculatedColumnFormula>VLOOKUP(E5,$W$5:$X$9,2,FALSE)</calculatedColumnFormula>
    </tableColumn>
    <tableColumn id="9" xr3:uid="{B9811E4D-80A9-44F5-AAB5-1D505ECD3371}" name="Implementation (Coverage)" dataDxfId="8">
      <calculatedColumnFormula>VLOOKUP(F5,$Y$5:$Z$9,2,FALSE)</calculatedColumnFormula>
    </tableColumn>
    <tableColumn id="10" xr3:uid="{B436A556-C44A-48E9-A0CB-6EE4B663B3A4}" name="Implementation (Effectiveness)" dataDxfId="7">
      <calculatedColumnFormula>VLOOKUP(G5,$AA$5:$AB$9,2,FALSE)</calculatedColumnFormula>
    </tableColumn>
    <tableColumn id="11" xr3:uid="{36C5A48D-0BB2-42E8-A947-EE9F8B936DDB}" name="Automation" dataDxfId="6">
      <calculatedColumnFormula>VLOOKUP(H5,$AC$5:$AD$9,2,FALSE)</calculatedColumnFormula>
    </tableColumn>
    <tableColumn id="12" xr3:uid="{9BEF5A8F-9B87-4A52-8178-A95D3FE1B8C7}" name="Monitoring and Review" dataDxfId="5">
      <calculatedColumnFormula>VLOOKUP(I5,$AE$5:$AF$9,2,FALSE)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93D8A-02E7-49BE-AEE4-D9B419F9D708}">
  <sheetPr codeName="Sheet1">
    <tabColor theme="4" tint="-0.499984740745262"/>
  </sheetPr>
  <dimension ref="B1:I979"/>
  <sheetViews>
    <sheetView showGridLines="0" tabSelected="1" zoomScale="70" zoomScaleNormal="70" workbookViewId="0">
      <selection activeCell="C7" sqref="C7"/>
    </sheetView>
  </sheetViews>
  <sheetFormatPr defaultColWidth="14.453125" defaultRowHeight="15" customHeight="1"/>
  <cols>
    <col min="1" max="1" width="8.81640625" style="17" customWidth="1"/>
    <col min="2" max="2" width="199.453125" style="17" customWidth="1"/>
    <col min="3" max="3" width="32.81640625" style="17" customWidth="1"/>
    <col min="4" max="26" width="8.81640625" style="17" customWidth="1"/>
    <col min="27" max="16384" width="14.453125" style="17"/>
  </cols>
  <sheetData>
    <row r="1" spans="2:9" ht="15" customHeight="1" thickBot="1"/>
    <row r="2" spans="2:9" thickBot="1">
      <c r="B2" s="126" t="s">
        <v>318</v>
      </c>
    </row>
    <row r="3" spans="2:9" ht="106.5" customHeight="1" thickBot="1">
      <c r="B3" s="130" t="s">
        <v>322</v>
      </c>
      <c r="I3" s="129" t="s">
        <v>321</v>
      </c>
    </row>
    <row r="4" spans="2:9" ht="15.75" customHeight="1" thickBot="1"/>
    <row r="5" spans="2:9" ht="15.75" customHeight="1" thickBot="1">
      <c r="B5" s="126" t="s">
        <v>319</v>
      </c>
    </row>
    <row r="6" spans="2:9" ht="15.75" customHeight="1">
      <c r="B6" s="131" t="s">
        <v>320</v>
      </c>
    </row>
    <row r="7" spans="2:9" ht="178.5" customHeight="1" thickBot="1">
      <c r="B7" s="127" t="s">
        <v>323</v>
      </c>
    </row>
    <row r="8" spans="2:9" ht="15.75" customHeight="1"/>
    <row r="9" spans="2:9" ht="15.75" customHeight="1"/>
    <row r="10" spans="2:9" ht="15.75" customHeight="1"/>
    <row r="11" spans="2:9" ht="15.75" customHeight="1"/>
    <row r="12" spans="2:9" ht="15.75" customHeight="1"/>
    <row r="13" spans="2:9" ht="15.75" customHeight="1"/>
    <row r="14" spans="2:9" ht="15.75" customHeight="1"/>
    <row r="15" spans="2:9" ht="15.75" customHeight="1"/>
    <row r="16" spans="2:9"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sheetData>
  <sheetProtection algorithmName="SHA-512" hashValue="7HwuemdOh9kaKlqNsg++1pVTDu4m/GdBK5wGnM7d9JJksWaGH7Ttit3asm182ymNcI6OimxOXatHaXssPYHXrQ==" saltValue="GhhMhcBKVdNnIbdtObTVEA==" spinCount="100000" sheet="1" objects="1" scenarios="1"/>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1F8BF-791B-424B-A918-513515585816}">
  <sheetPr>
    <tabColor theme="4" tint="-0.249977111117893"/>
  </sheetPr>
  <dimension ref="A2:F7"/>
  <sheetViews>
    <sheetView showGridLines="0" zoomScale="70" zoomScaleNormal="70" workbookViewId="0">
      <selection activeCell="H4" sqref="H4"/>
    </sheetView>
  </sheetViews>
  <sheetFormatPr defaultRowHeight="14.5"/>
  <cols>
    <col min="1" max="1" width="7.26953125" style="17" bestFit="1" customWidth="1"/>
    <col min="2" max="2" width="37.7265625" style="17" customWidth="1"/>
    <col min="3" max="3" width="36.81640625" style="17" bestFit="1" customWidth="1"/>
    <col min="4" max="4" width="34.81640625" style="17" customWidth="1"/>
    <col min="5" max="5" width="40.453125" style="17" customWidth="1"/>
    <col min="6" max="6" width="44.54296875" style="17" customWidth="1"/>
    <col min="7" max="16384" width="8.7265625" style="17"/>
  </cols>
  <sheetData>
    <row r="2" spans="1:6">
      <c r="A2" s="133" t="s">
        <v>179</v>
      </c>
      <c r="B2" s="133" t="s">
        <v>6</v>
      </c>
      <c r="C2" s="133" t="s">
        <v>7</v>
      </c>
      <c r="D2" s="133" t="s">
        <v>181</v>
      </c>
      <c r="E2" s="133" t="s">
        <v>9</v>
      </c>
      <c r="F2" s="133" t="s">
        <v>182</v>
      </c>
    </row>
    <row r="3" spans="1:6" s="136" customFormat="1" ht="116">
      <c r="A3" s="134" t="s">
        <v>324</v>
      </c>
      <c r="B3" s="135" t="s">
        <v>325</v>
      </c>
      <c r="C3" s="135" t="s">
        <v>326</v>
      </c>
      <c r="D3" s="135" t="s">
        <v>327</v>
      </c>
      <c r="E3" s="135" t="s">
        <v>328</v>
      </c>
      <c r="F3" s="135" t="s">
        <v>329</v>
      </c>
    </row>
    <row r="4" spans="1:6" s="136" customFormat="1" ht="130.5">
      <c r="A4" s="134" t="s">
        <v>330</v>
      </c>
      <c r="B4" s="135" t="s">
        <v>331</v>
      </c>
      <c r="C4" s="135" t="s">
        <v>332</v>
      </c>
      <c r="D4" s="135" t="s">
        <v>333</v>
      </c>
      <c r="E4" s="137" t="s">
        <v>334</v>
      </c>
      <c r="F4" s="135" t="s">
        <v>335</v>
      </c>
    </row>
    <row r="5" spans="1:6" s="136" customFormat="1" ht="145">
      <c r="A5" s="134" t="s">
        <v>336</v>
      </c>
      <c r="B5" s="135" t="s">
        <v>337</v>
      </c>
      <c r="C5" s="135" t="s">
        <v>338</v>
      </c>
      <c r="D5" s="135" t="s">
        <v>339</v>
      </c>
      <c r="E5" s="135" t="s">
        <v>340</v>
      </c>
      <c r="F5" s="135" t="s">
        <v>341</v>
      </c>
    </row>
    <row r="6" spans="1:6" s="136" customFormat="1" ht="159.5">
      <c r="A6" s="134" t="s">
        <v>342</v>
      </c>
      <c r="B6" s="135" t="s">
        <v>343</v>
      </c>
      <c r="C6" s="135" t="s">
        <v>344</v>
      </c>
      <c r="D6" s="135" t="s">
        <v>345</v>
      </c>
      <c r="E6" s="135" t="s">
        <v>346</v>
      </c>
      <c r="F6" s="135" t="s">
        <v>347</v>
      </c>
    </row>
    <row r="7" spans="1:6" s="136" customFormat="1" ht="145">
      <c r="A7" s="138" t="s">
        <v>348</v>
      </c>
      <c r="B7" s="135" t="s">
        <v>349</v>
      </c>
      <c r="C7" s="139" t="s">
        <v>350</v>
      </c>
      <c r="D7" s="135" t="s">
        <v>351</v>
      </c>
      <c r="E7" s="135" t="s">
        <v>352</v>
      </c>
      <c r="F7" s="135" t="s">
        <v>353</v>
      </c>
    </row>
  </sheetData>
  <sheetProtection algorithmName="SHA-512" hashValue="k4Jmgf87hiyRc1oZ5Vxdn36PV3+ZQHP4/HE2X9hGdpN7F086sImBAEQgRn6kyf7wrEae63gywr5ZXzSNjG3lWw==" saltValue="Zo981YuYeF7d6+/nbCAgAA=="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DD1F3-B56B-4D8D-B6E4-C99D7BD19707}">
  <sheetPr codeName="Sheet2">
    <tabColor theme="4" tint="0.39997558519241921"/>
  </sheetPr>
  <dimension ref="A1:AQ121"/>
  <sheetViews>
    <sheetView showGridLines="0" zoomScale="40" zoomScaleNormal="40" workbookViewId="0">
      <pane xSplit="4" ySplit="4" topLeftCell="F5" activePane="bottomRight" state="frozen"/>
      <selection pane="topRight" activeCell="E1" sqref="E1"/>
      <selection pane="bottomLeft" activeCell="A5" sqref="A5"/>
      <selection pane="bottomRight" activeCell="N9" sqref="N9"/>
    </sheetView>
  </sheetViews>
  <sheetFormatPr defaultColWidth="9.1796875" defaultRowHeight="13.5"/>
  <cols>
    <col min="1" max="1" width="4.1796875" style="33" bestFit="1" customWidth="1"/>
    <col min="2" max="2" width="12" style="38" customWidth="1"/>
    <col min="3" max="3" width="63.36328125" style="38" customWidth="1"/>
    <col min="4" max="4" width="16.81640625" style="38" customWidth="1"/>
    <col min="5" max="9" width="24.08984375" style="122" customWidth="1"/>
    <col min="10" max="10" width="24.08984375" style="122" hidden="1" customWidth="1"/>
    <col min="11" max="12" width="24.08984375" style="122" customWidth="1"/>
    <col min="13" max="13" width="11.453125" style="38" customWidth="1"/>
    <col min="14" max="14" width="10.6328125" style="38" customWidth="1"/>
    <col min="15" max="15" width="15" style="122" hidden="1" customWidth="1"/>
    <col min="16" max="16" width="21" style="122" hidden="1" customWidth="1"/>
    <col min="17" max="17" width="20" style="122" hidden="1" customWidth="1"/>
    <col min="18" max="18" width="20.453125" style="122" hidden="1" customWidth="1"/>
    <col min="19" max="19" width="16.81640625" style="122" hidden="1" customWidth="1"/>
    <col min="20" max="20" width="21" style="122" hidden="1" customWidth="1"/>
    <col min="21" max="22" width="9.1796875" style="38" hidden="1" customWidth="1"/>
    <col min="23" max="23" width="21.1796875" style="38" hidden="1" customWidth="1"/>
    <col min="24" max="24" width="12" style="38" hidden="1" customWidth="1"/>
    <col min="25" max="25" width="18" style="38" hidden="1" customWidth="1"/>
    <col min="26" max="26" width="12" style="38" hidden="1" customWidth="1"/>
    <col min="27" max="27" width="16" style="38" hidden="1" customWidth="1"/>
    <col min="28" max="28" width="12" style="38" hidden="1" customWidth="1"/>
    <col min="29" max="29" width="23.1796875" style="38" hidden="1" customWidth="1"/>
    <col min="30" max="30" width="12" style="38" hidden="1" customWidth="1"/>
    <col min="31" max="31" width="28.26953125" style="38" hidden="1" customWidth="1"/>
    <col min="32" max="32" width="12" style="38" hidden="1" customWidth="1"/>
    <col min="33" max="16384" width="9.1796875" style="38"/>
  </cols>
  <sheetData>
    <row r="1" spans="1:32" s="20" customFormat="1" ht="25">
      <c r="A1" s="18"/>
      <c r="B1" s="19" t="s">
        <v>2</v>
      </c>
      <c r="E1" s="21"/>
      <c r="F1" s="22"/>
      <c r="G1" s="22"/>
      <c r="H1" s="22"/>
      <c r="I1" s="22"/>
      <c r="J1" s="22"/>
      <c r="K1" s="22"/>
      <c r="L1" s="22"/>
      <c r="O1" s="22"/>
      <c r="P1" s="22"/>
      <c r="Q1" s="22"/>
      <c r="R1" s="22"/>
      <c r="S1" s="22"/>
      <c r="T1" s="22"/>
    </row>
    <row r="2" spans="1:32" s="24" customFormat="1" ht="14">
      <c r="A2" s="18"/>
      <c r="B2" s="23" t="s">
        <v>3</v>
      </c>
      <c r="D2" s="25">
        <f ca="1">TODAY()</f>
        <v>45601</v>
      </c>
      <c r="E2" s="26"/>
      <c r="F2" s="26"/>
      <c r="G2" s="26"/>
      <c r="H2" s="26"/>
      <c r="I2" s="27"/>
      <c r="J2" s="26"/>
      <c r="K2" s="26"/>
      <c r="L2" s="26"/>
      <c r="O2" s="22"/>
      <c r="P2" s="22"/>
      <c r="Q2" s="22"/>
      <c r="R2" s="22"/>
      <c r="S2" s="22"/>
      <c r="T2" s="22"/>
    </row>
    <row r="3" spans="1:32" s="31" customFormat="1">
      <c r="A3" s="28"/>
      <c r="B3" s="143"/>
      <c r="C3" s="144"/>
      <c r="D3" s="145"/>
      <c r="E3" s="146" t="s">
        <v>267</v>
      </c>
      <c r="F3" s="146"/>
      <c r="G3" s="146"/>
      <c r="H3" s="146"/>
      <c r="I3" s="147"/>
      <c r="J3" s="29" t="s">
        <v>0</v>
      </c>
      <c r="K3" s="30"/>
      <c r="O3" s="32"/>
      <c r="P3" s="32"/>
      <c r="Q3" s="32"/>
      <c r="R3" s="32"/>
      <c r="S3" s="32"/>
      <c r="T3" s="32"/>
    </row>
    <row r="4" spans="1:32" ht="28">
      <c r="B4" s="30" t="s">
        <v>1</v>
      </c>
      <c r="C4" s="30" t="s">
        <v>4</v>
      </c>
      <c r="D4" s="30" t="s">
        <v>5</v>
      </c>
      <c r="E4" s="34" t="s">
        <v>6</v>
      </c>
      <c r="F4" s="34" t="s">
        <v>7</v>
      </c>
      <c r="G4" s="34" t="s">
        <v>8</v>
      </c>
      <c r="H4" s="34" t="s">
        <v>9</v>
      </c>
      <c r="I4" s="35" t="s">
        <v>10</v>
      </c>
      <c r="J4" s="36" t="s">
        <v>11</v>
      </c>
      <c r="K4" s="37" t="s">
        <v>12</v>
      </c>
      <c r="L4" s="37" t="s">
        <v>13</v>
      </c>
      <c r="O4" s="39" t="s">
        <v>178</v>
      </c>
      <c r="P4" s="39" t="s">
        <v>6</v>
      </c>
      <c r="Q4" s="39" t="s">
        <v>7</v>
      </c>
      <c r="R4" s="39" t="s">
        <v>8</v>
      </c>
      <c r="S4" s="39" t="s">
        <v>9</v>
      </c>
      <c r="T4" s="39" t="s">
        <v>10</v>
      </c>
      <c r="W4" s="40" t="s">
        <v>6</v>
      </c>
      <c r="X4" s="41" t="s">
        <v>179</v>
      </c>
      <c r="Y4" s="40" t="s">
        <v>180</v>
      </c>
      <c r="Z4" s="41" t="s">
        <v>179</v>
      </c>
      <c r="AA4" s="40" t="s">
        <v>181</v>
      </c>
      <c r="AB4" s="41" t="s">
        <v>179</v>
      </c>
      <c r="AC4" s="40" t="s">
        <v>9</v>
      </c>
      <c r="AD4" s="41" t="s">
        <v>179</v>
      </c>
      <c r="AE4" s="40" t="s">
        <v>182</v>
      </c>
      <c r="AF4" s="41" t="s">
        <v>179</v>
      </c>
    </row>
    <row r="5" spans="1:32" ht="28">
      <c r="A5" s="42" t="str">
        <f t="shared" ref="A5:A36" si="0">LEFT(B5,2)</f>
        <v>GV</v>
      </c>
      <c r="B5" s="43" t="s">
        <v>14</v>
      </c>
      <c r="C5" s="44" t="s">
        <v>15</v>
      </c>
      <c r="D5" s="141" t="s">
        <v>16</v>
      </c>
      <c r="E5" s="1"/>
      <c r="F5" s="2"/>
      <c r="G5" s="2"/>
      <c r="H5" s="2"/>
      <c r="I5" s="2"/>
      <c r="J5" s="46" t="str">
        <f>IFERROR(AVERAGE(NIST2024[[#This Row],[Documentation]:[Monitoring and Review]]),"NA")</f>
        <v>NA</v>
      </c>
      <c r="K5" s="2"/>
      <c r="L5" s="3"/>
      <c r="O5" s="47" t="s">
        <v>14</v>
      </c>
      <c r="P5" s="48" t="e">
        <f t="shared" ref="P5:P36" si="1">VLOOKUP(E5,$W$5:$X$9,2,FALSE)</f>
        <v>#N/A</v>
      </c>
      <c r="Q5" s="48" t="e">
        <f t="shared" ref="Q5:Q36" si="2">VLOOKUP(F5,$Y$5:$Z$9,2,FALSE)</f>
        <v>#N/A</v>
      </c>
      <c r="R5" s="48" t="e">
        <f t="shared" ref="R5:R36" si="3">VLOOKUP(G5,$AA$5:$AB$9,2,FALSE)</f>
        <v>#N/A</v>
      </c>
      <c r="S5" s="48" t="e">
        <f t="shared" ref="S5:S36" si="4">VLOOKUP(H5,$AC$5:$AD$9,2,FALSE)</f>
        <v>#N/A</v>
      </c>
      <c r="T5" s="48" t="e">
        <f t="shared" ref="T5:T36" si="5">VLOOKUP(I5,$AE$5:$AF$9,2,FALSE)</f>
        <v>#N/A</v>
      </c>
      <c r="W5" s="49" t="s">
        <v>188</v>
      </c>
      <c r="X5" s="49">
        <v>1</v>
      </c>
      <c r="Y5" s="49" t="s">
        <v>189</v>
      </c>
      <c r="Z5" s="49">
        <v>1</v>
      </c>
      <c r="AA5" s="49" t="s">
        <v>190</v>
      </c>
      <c r="AB5" s="49">
        <v>1</v>
      </c>
      <c r="AC5" s="49" t="s">
        <v>191</v>
      </c>
      <c r="AD5" s="49">
        <v>1</v>
      </c>
      <c r="AE5" s="49" t="s">
        <v>192</v>
      </c>
      <c r="AF5" s="50">
        <v>1</v>
      </c>
    </row>
    <row r="6" spans="1:32" ht="42">
      <c r="A6" s="42" t="str">
        <f t="shared" si="0"/>
        <v>GV</v>
      </c>
      <c r="B6" s="43" t="s">
        <v>17</v>
      </c>
      <c r="C6" s="44" t="s">
        <v>18</v>
      </c>
      <c r="D6" s="141"/>
      <c r="E6" s="1"/>
      <c r="F6" s="2"/>
      <c r="G6" s="2"/>
      <c r="H6" s="2"/>
      <c r="I6" s="2"/>
      <c r="J6" s="46" t="str">
        <f>IFERROR(AVERAGE(NIST2024[[#This Row],[Documentation]:[Monitoring and Review]]),"NA")</f>
        <v>NA</v>
      </c>
      <c r="K6" s="2"/>
      <c r="L6" s="3"/>
      <c r="O6" s="47" t="s">
        <v>17</v>
      </c>
      <c r="P6" s="48" t="e">
        <f t="shared" si="1"/>
        <v>#N/A</v>
      </c>
      <c r="Q6" s="48" t="e">
        <f t="shared" si="2"/>
        <v>#N/A</v>
      </c>
      <c r="R6" s="48" t="e">
        <f t="shared" si="3"/>
        <v>#N/A</v>
      </c>
      <c r="S6" s="48" t="e">
        <f t="shared" si="4"/>
        <v>#N/A</v>
      </c>
      <c r="T6" s="48" t="e">
        <f t="shared" si="5"/>
        <v>#N/A</v>
      </c>
      <c r="W6" s="49" t="s">
        <v>38</v>
      </c>
      <c r="X6" s="49">
        <v>2</v>
      </c>
      <c r="Y6" s="49" t="s">
        <v>193</v>
      </c>
      <c r="Z6" s="49">
        <v>2</v>
      </c>
      <c r="AA6" s="49" t="s">
        <v>194</v>
      </c>
      <c r="AB6" s="49">
        <v>2</v>
      </c>
      <c r="AC6" s="49" t="s">
        <v>195</v>
      </c>
      <c r="AD6" s="49">
        <v>1.5</v>
      </c>
      <c r="AE6" s="49" t="s">
        <v>196</v>
      </c>
      <c r="AF6" s="50">
        <v>2</v>
      </c>
    </row>
    <row r="7" spans="1:32" ht="42">
      <c r="A7" s="42" t="str">
        <f t="shared" si="0"/>
        <v>GV</v>
      </c>
      <c r="B7" s="43" t="s">
        <v>19</v>
      </c>
      <c r="C7" s="44" t="s">
        <v>20</v>
      </c>
      <c r="D7" s="141"/>
      <c r="E7" s="1"/>
      <c r="F7" s="2"/>
      <c r="G7" s="2"/>
      <c r="H7" s="2"/>
      <c r="I7" s="2"/>
      <c r="J7" s="46" t="str">
        <f>IFERROR(AVERAGE(NIST2024[[#This Row],[Documentation]:[Monitoring and Review]]),"NA")</f>
        <v>NA</v>
      </c>
      <c r="K7" s="2"/>
      <c r="L7" s="3"/>
      <c r="O7" s="47" t="s">
        <v>19</v>
      </c>
      <c r="P7" s="48" t="e">
        <f t="shared" si="1"/>
        <v>#N/A</v>
      </c>
      <c r="Q7" s="48" t="e">
        <f t="shared" si="2"/>
        <v>#N/A</v>
      </c>
      <c r="R7" s="48" t="e">
        <f t="shared" si="3"/>
        <v>#N/A</v>
      </c>
      <c r="S7" s="48" t="e">
        <f t="shared" si="4"/>
        <v>#N/A</v>
      </c>
      <c r="T7" s="48" t="e">
        <f t="shared" si="5"/>
        <v>#N/A</v>
      </c>
      <c r="W7" s="49" t="s">
        <v>198</v>
      </c>
      <c r="X7" s="49">
        <v>3</v>
      </c>
      <c r="Y7" s="49" t="s">
        <v>199</v>
      </c>
      <c r="Z7" s="49">
        <v>2.5</v>
      </c>
      <c r="AA7" s="49" t="s">
        <v>200</v>
      </c>
      <c r="AB7" s="49">
        <v>3</v>
      </c>
      <c r="AC7" s="49" t="s">
        <v>197</v>
      </c>
      <c r="AD7" s="49">
        <v>2.5</v>
      </c>
      <c r="AE7" s="49" t="s">
        <v>201</v>
      </c>
      <c r="AF7" s="50">
        <v>3</v>
      </c>
    </row>
    <row r="8" spans="1:32" ht="42">
      <c r="A8" s="42" t="str">
        <f t="shared" si="0"/>
        <v>GV</v>
      </c>
      <c r="B8" s="52" t="s">
        <v>268</v>
      </c>
      <c r="C8" s="53" t="s">
        <v>21</v>
      </c>
      <c r="D8" s="141"/>
      <c r="E8" s="1"/>
      <c r="F8" s="2"/>
      <c r="G8" s="2"/>
      <c r="H8" s="2"/>
      <c r="I8" s="2"/>
      <c r="J8" s="45" t="str">
        <f>IFERROR(AVERAGE(NIST2024[[#This Row],[Documentation]:[Monitoring and Review]]),"NA")</f>
        <v>NA</v>
      </c>
      <c r="K8" s="2"/>
      <c r="L8" s="3"/>
      <c r="O8" s="47" t="s">
        <v>202</v>
      </c>
      <c r="P8" s="48" t="e">
        <f t="shared" si="1"/>
        <v>#N/A</v>
      </c>
      <c r="Q8" s="48" t="e">
        <f t="shared" si="2"/>
        <v>#N/A</v>
      </c>
      <c r="R8" s="48" t="e">
        <f t="shared" si="3"/>
        <v>#N/A</v>
      </c>
      <c r="S8" s="48" t="e">
        <f t="shared" si="4"/>
        <v>#N/A</v>
      </c>
      <c r="T8" s="48" t="e">
        <f t="shared" si="5"/>
        <v>#N/A</v>
      </c>
      <c r="W8" s="49" t="s">
        <v>61</v>
      </c>
      <c r="X8" s="49">
        <v>4</v>
      </c>
      <c r="Y8" s="49" t="s">
        <v>184</v>
      </c>
      <c r="Z8" s="49">
        <v>3.5</v>
      </c>
      <c r="AA8" s="49" t="s">
        <v>185</v>
      </c>
      <c r="AB8" s="49">
        <v>4</v>
      </c>
      <c r="AC8" s="49" t="s">
        <v>186</v>
      </c>
      <c r="AD8" s="49">
        <v>3.5</v>
      </c>
      <c r="AE8" s="49" t="s">
        <v>187</v>
      </c>
      <c r="AF8" s="50">
        <v>4</v>
      </c>
    </row>
    <row r="9" spans="1:32" ht="42.5" thickBot="1">
      <c r="A9" s="42" t="str">
        <f t="shared" si="0"/>
        <v>GV</v>
      </c>
      <c r="B9" s="55" t="s">
        <v>22</v>
      </c>
      <c r="C9" s="56" t="s">
        <v>23</v>
      </c>
      <c r="D9" s="141"/>
      <c r="E9" s="11"/>
      <c r="F9" s="12"/>
      <c r="G9" s="12"/>
      <c r="H9" s="12"/>
      <c r="I9" s="12"/>
      <c r="J9" s="58" t="str">
        <f>IFERROR(AVERAGE(NIST2024[[#This Row],[Documentation]:[Monitoring and Review]]),"NA")</f>
        <v>NA</v>
      </c>
      <c r="K9" s="4"/>
      <c r="L9" s="5"/>
      <c r="O9" s="47" t="s">
        <v>22</v>
      </c>
      <c r="P9" s="48" t="e">
        <f t="shared" si="1"/>
        <v>#N/A</v>
      </c>
      <c r="Q9" s="48" t="e">
        <f t="shared" si="2"/>
        <v>#N/A</v>
      </c>
      <c r="R9" s="48" t="e">
        <f t="shared" si="3"/>
        <v>#N/A</v>
      </c>
      <c r="S9" s="48" t="e">
        <f t="shared" si="4"/>
        <v>#N/A</v>
      </c>
      <c r="T9" s="48" t="e">
        <f t="shared" si="5"/>
        <v>#N/A</v>
      </c>
      <c r="W9" s="49" t="s">
        <v>183</v>
      </c>
      <c r="X9" s="49">
        <v>5</v>
      </c>
      <c r="Y9" s="49" t="s">
        <v>203</v>
      </c>
      <c r="Z9" s="49">
        <v>5</v>
      </c>
      <c r="AA9" s="49" t="s">
        <v>204</v>
      </c>
      <c r="AB9" s="49">
        <v>5</v>
      </c>
      <c r="AC9" s="49" t="s">
        <v>205</v>
      </c>
      <c r="AD9" s="49">
        <v>5</v>
      </c>
      <c r="AE9" s="49" t="s">
        <v>206</v>
      </c>
      <c r="AF9" s="50">
        <v>5</v>
      </c>
    </row>
    <row r="10" spans="1:32" ht="27">
      <c r="A10" s="42" t="str">
        <f t="shared" si="0"/>
        <v>GV</v>
      </c>
      <c r="B10" s="59" t="s">
        <v>269</v>
      </c>
      <c r="C10" s="60" t="s">
        <v>256</v>
      </c>
      <c r="D10" s="141"/>
      <c r="E10" s="6"/>
      <c r="F10" s="7"/>
      <c r="G10" s="7"/>
      <c r="H10" s="7"/>
      <c r="I10" s="7"/>
      <c r="J10" s="62" t="str">
        <f>IFERROR(AVERAGE(NIST2024[[#This Row],[Documentation]:[Monitoring and Review]]),"NA")</f>
        <v>NA</v>
      </c>
      <c r="K10" s="7"/>
      <c r="L10" s="8"/>
      <c r="O10" s="47" t="s">
        <v>207</v>
      </c>
      <c r="P10" s="48" t="e">
        <f t="shared" si="1"/>
        <v>#N/A</v>
      </c>
      <c r="Q10" s="48" t="e">
        <f t="shared" si="2"/>
        <v>#N/A</v>
      </c>
      <c r="R10" s="48" t="e">
        <f t="shared" si="3"/>
        <v>#N/A</v>
      </c>
      <c r="S10" s="48" t="e">
        <f t="shared" si="4"/>
        <v>#N/A</v>
      </c>
      <c r="T10" s="48" t="e">
        <f t="shared" si="5"/>
        <v>#N/A</v>
      </c>
    </row>
    <row r="11" spans="1:32" ht="27">
      <c r="A11" s="42" t="str">
        <f t="shared" si="0"/>
        <v>GV</v>
      </c>
      <c r="B11" s="63" t="s">
        <v>270</v>
      </c>
      <c r="C11" s="64" t="s">
        <v>254</v>
      </c>
      <c r="D11" s="141"/>
      <c r="E11" s="1"/>
      <c r="F11" s="2"/>
      <c r="G11" s="2"/>
      <c r="H11" s="2"/>
      <c r="I11" s="2"/>
      <c r="J11" s="62" t="str">
        <f>IFERROR(AVERAGE(NIST2024[[#This Row],[Documentation]:[Monitoring and Review]]),"NA")</f>
        <v>NA</v>
      </c>
      <c r="K11" s="7"/>
      <c r="L11" s="8"/>
      <c r="O11" s="65"/>
      <c r="P11" s="66" t="e">
        <f t="shared" si="1"/>
        <v>#N/A</v>
      </c>
      <c r="Q11" s="67" t="e">
        <f t="shared" si="2"/>
        <v>#N/A</v>
      </c>
      <c r="R11" s="68" t="e">
        <f t="shared" si="3"/>
        <v>#N/A</v>
      </c>
      <c r="S11" s="67" t="e">
        <f t="shared" si="4"/>
        <v>#N/A</v>
      </c>
      <c r="T11" s="67" t="e">
        <f t="shared" si="5"/>
        <v>#N/A</v>
      </c>
    </row>
    <row r="12" spans="1:32" ht="27">
      <c r="A12" s="42" t="str">
        <f t="shared" si="0"/>
        <v>GV</v>
      </c>
      <c r="B12" s="69" t="s">
        <v>271</v>
      </c>
      <c r="C12" s="44" t="s">
        <v>24</v>
      </c>
      <c r="D12" s="141"/>
      <c r="E12" s="1"/>
      <c r="F12" s="2"/>
      <c r="G12" s="2"/>
      <c r="H12" s="2"/>
      <c r="I12" s="2"/>
      <c r="J12" s="46" t="str">
        <f>IFERROR(AVERAGE(NIST2024[[#This Row],[Documentation]:[Monitoring and Review]]),"NA")</f>
        <v>NA</v>
      </c>
      <c r="K12" s="2"/>
      <c r="L12" s="3"/>
      <c r="O12" s="47" t="s">
        <v>208</v>
      </c>
      <c r="P12" s="48" t="e">
        <f t="shared" si="1"/>
        <v>#N/A</v>
      </c>
      <c r="Q12" s="48" t="e">
        <f t="shared" si="2"/>
        <v>#N/A</v>
      </c>
      <c r="R12" s="48" t="e">
        <f t="shared" si="3"/>
        <v>#N/A</v>
      </c>
      <c r="S12" s="48" t="e">
        <f t="shared" si="4"/>
        <v>#N/A</v>
      </c>
      <c r="T12" s="48" t="e">
        <f t="shared" si="5"/>
        <v>#N/A</v>
      </c>
    </row>
    <row r="13" spans="1:32" ht="27">
      <c r="A13" s="42" t="str">
        <f t="shared" si="0"/>
        <v>GV</v>
      </c>
      <c r="B13" s="70" t="s">
        <v>25</v>
      </c>
      <c r="C13" s="53" t="s">
        <v>26</v>
      </c>
      <c r="D13" s="141"/>
      <c r="E13" s="1"/>
      <c r="F13" s="2"/>
      <c r="G13" s="2"/>
      <c r="H13" s="2"/>
      <c r="I13" s="2"/>
      <c r="J13" s="46" t="str">
        <f>IFERROR(AVERAGE(NIST2024[[#This Row],[Documentation]:[Monitoring and Review]]),"NA")</f>
        <v>NA</v>
      </c>
      <c r="K13" s="2"/>
      <c r="L13" s="3"/>
      <c r="O13" s="47" t="s">
        <v>25</v>
      </c>
      <c r="P13" s="48" t="e">
        <f t="shared" si="1"/>
        <v>#N/A</v>
      </c>
      <c r="Q13" s="48" t="e">
        <f t="shared" si="2"/>
        <v>#N/A</v>
      </c>
      <c r="R13" s="48" t="e">
        <f t="shared" si="3"/>
        <v>#N/A</v>
      </c>
      <c r="S13" s="48" t="e">
        <f t="shared" si="4"/>
        <v>#N/A</v>
      </c>
      <c r="T13" s="48" t="e">
        <f t="shared" si="5"/>
        <v>#N/A</v>
      </c>
    </row>
    <row r="14" spans="1:32" ht="27">
      <c r="A14" s="42" t="str">
        <f t="shared" si="0"/>
        <v>GV</v>
      </c>
      <c r="B14" s="70" t="s">
        <v>27</v>
      </c>
      <c r="C14" s="53" t="s">
        <v>28</v>
      </c>
      <c r="D14" s="141"/>
      <c r="E14" s="1"/>
      <c r="F14" s="2"/>
      <c r="G14" s="2"/>
      <c r="H14" s="2"/>
      <c r="I14" s="2"/>
      <c r="J14" s="46" t="str">
        <f>IFERROR(AVERAGE(NIST2024[[#This Row],[Documentation]:[Monitoring and Review]]),"NA")</f>
        <v>NA</v>
      </c>
      <c r="K14" s="2"/>
      <c r="L14" s="3"/>
      <c r="O14" s="47" t="s">
        <v>27</v>
      </c>
      <c r="P14" s="48" t="e">
        <f t="shared" si="1"/>
        <v>#N/A</v>
      </c>
      <c r="Q14" s="48" t="e">
        <f t="shared" si="2"/>
        <v>#N/A</v>
      </c>
      <c r="R14" s="48" t="e">
        <f t="shared" si="3"/>
        <v>#N/A</v>
      </c>
      <c r="S14" s="48" t="e">
        <f t="shared" si="4"/>
        <v>#N/A</v>
      </c>
      <c r="T14" s="48" t="e">
        <f t="shared" si="5"/>
        <v>#N/A</v>
      </c>
    </row>
    <row r="15" spans="1:32" ht="54">
      <c r="A15" s="42" t="str">
        <f t="shared" si="0"/>
        <v>GV</v>
      </c>
      <c r="B15" s="69" t="s">
        <v>272</v>
      </c>
      <c r="C15" s="53" t="s">
        <v>263</v>
      </c>
      <c r="D15" s="141"/>
      <c r="E15" s="1"/>
      <c r="F15" s="2"/>
      <c r="G15" s="2"/>
      <c r="H15" s="2"/>
      <c r="I15" s="2"/>
      <c r="J15" s="46" t="str">
        <f>IFERROR(AVERAGE(NIST2024[[#This Row],[Documentation]:[Monitoring and Review]]),"NA")</f>
        <v>NA</v>
      </c>
      <c r="K15" s="2"/>
      <c r="L15" s="3"/>
      <c r="O15" s="47" t="s">
        <v>209</v>
      </c>
      <c r="P15" s="48" t="e">
        <f t="shared" si="1"/>
        <v>#N/A</v>
      </c>
      <c r="Q15" s="48" t="e">
        <f t="shared" si="2"/>
        <v>#N/A</v>
      </c>
      <c r="R15" s="48" t="e">
        <f t="shared" si="3"/>
        <v>#N/A</v>
      </c>
      <c r="S15" s="48" t="e">
        <f t="shared" si="4"/>
        <v>#N/A</v>
      </c>
      <c r="T15" s="48" t="e">
        <f t="shared" si="5"/>
        <v>#N/A</v>
      </c>
    </row>
    <row r="16" spans="1:32" ht="40.5">
      <c r="A16" s="42" t="str">
        <f t="shared" si="0"/>
        <v>GV</v>
      </c>
      <c r="B16" s="70" t="s">
        <v>29</v>
      </c>
      <c r="C16" s="53" t="s">
        <v>30</v>
      </c>
      <c r="D16" s="141"/>
      <c r="E16" s="1"/>
      <c r="F16" s="2"/>
      <c r="G16" s="2"/>
      <c r="H16" s="2"/>
      <c r="I16" s="2"/>
      <c r="J16" s="46" t="str">
        <f>IFERROR(AVERAGE(NIST2024[[#This Row],[Documentation]:[Monitoring and Review]]),"NA")</f>
        <v>NA</v>
      </c>
      <c r="K16" s="2"/>
      <c r="L16" s="3"/>
      <c r="O16" s="47" t="s">
        <v>29</v>
      </c>
      <c r="P16" s="48" t="e">
        <f t="shared" si="1"/>
        <v>#N/A</v>
      </c>
      <c r="Q16" s="48" t="e">
        <f t="shared" si="2"/>
        <v>#N/A</v>
      </c>
      <c r="R16" s="48" t="e">
        <f t="shared" si="3"/>
        <v>#N/A</v>
      </c>
      <c r="S16" s="48" t="e">
        <f t="shared" si="4"/>
        <v>#N/A</v>
      </c>
      <c r="T16" s="48" t="e">
        <f t="shared" si="5"/>
        <v>#N/A</v>
      </c>
    </row>
    <row r="17" spans="1:20" ht="41" thickBot="1">
      <c r="A17" s="42" t="str">
        <f t="shared" si="0"/>
        <v>GV</v>
      </c>
      <c r="B17" s="71" t="s">
        <v>31</v>
      </c>
      <c r="C17" s="56" t="s">
        <v>32</v>
      </c>
      <c r="D17" s="141"/>
      <c r="E17" s="11"/>
      <c r="F17" s="12"/>
      <c r="G17" s="12"/>
      <c r="H17" s="12"/>
      <c r="I17" s="12"/>
      <c r="J17" s="58" t="str">
        <f>IFERROR(AVERAGE(NIST2024[[#This Row],[Documentation]:[Monitoring and Review]]),"NA")</f>
        <v>NA</v>
      </c>
      <c r="K17" s="4"/>
      <c r="L17" s="132"/>
      <c r="O17" s="47" t="s">
        <v>31</v>
      </c>
      <c r="P17" s="48" t="e">
        <f t="shared" si="1"/>
        <v>#N/A</v>
      </c>
      <c r="Q17" s="48" t="e">
        <f t="shared" si="2"/>
        <v>#N/A</v>
      </c>
      <c r="R17" s="48" t="e">
        <f t="shared" si="3"/>
        <v>#N/A</v>
      </c>
      <c r="S17" s="48" t="e">
        <f t="shared" si="4"/>
        <v>#N/A</v>
      </c>
      <c r="T17" s="48" t="e">
        <f t="shared" si="5"/>
        <v>#N/A</v>
      </c>
    </row>
    <row r="18" spans="1:20" ht="40.5">
      <c r="A18" s="42" t="str">
        <f t="shared" si="0"/>
        <v>GV</v>
      </c>
      <c r="B18" s="69" t="s">
        <v>273</v>
      </c>
      <c r="C18" s="53" t="s">
        <v>33</v>
      </c>
      <c r="D18" s="141"/>
      <c r="E18" s="6"/>
      <c r="F18" s="7"/>
      <c r="G18" s="7"/>
      <c r="H18" s="7"/>
      <c r="I18" s="7"/>
      <c r="J18" s="62" t="str">
        <f>IFERROR(AVERAGE(NIST2024[[#This Row],[Documentation]:[Monitoring and Review]]),"NA")</f>
        <v>NA</v>
      </c>
      <c r="K18" s="7"/>
      <c r="L18" s="8"/>
      <c r="O18" s="47" t="s">
        <v>210</v>
      </c>
      <c r="P18" s="48" t="e">
        <f t="shared" si="1"/>
        <v>#N/A</v>
      </c>
      <c r="Q18" s="48" t="e">
        <f t="shared" si="2"/>
        <v>#N/A</v>
      </c>
      <c r="R18" s="48" t="e">
        <f t="shared" si="3"/>
        <v>#N/A</v>
      </c>
      <c r="S18" s="48" t="e">
        <f t="shared" si="4"/>
        <v>#N/A</v>
      </c>
      <c r="T18" s="48" t="e">
        <f t="shared" si="5"/>
        <v>#N/A</v>
      </c>
    </row>
    <row r="19" spans="1:20" ht="40.5">
      <c r="A19" s="42" t="str">
        <f t="shared" si="0"/>
        <v>GV</v>
      </c>
      <c r="B19" s="69" t="s">
        <v>274</v>
      </c>
      <c r="C19" s="53" t="s">
        <v>34</v>
      </c>
      <c r="D19" s="141"/>
      <c r="E19" s="1"/>
      <c r="F19" s="2"/>
      <c r="G19" s="2"/>
      <c r="H19" s="2"/>
      <c r="I19" s="2"/>
      <c r="J19" s="46" t="str">
        <f>IFERROR(AVERAGE(NIST2024[[#This Row],[Documentation]:[Monitoring and Review]]),"NA")</f>
        <v>NA</v>
      </c>
      <c r="K19" s="2"/>
      <c r="L19" s="3"/>
      <c r="O19" s="47" t="s">
        <v>211</v>
      </c>
      <c r="P19" s="48" t="e">
        <f t="shared" si="1"/>
        <v>#N/A</v>
      </c>
      <c r="Q19" s="48" t="e">
        <f t="shared" si="2"/>
        <v>#N/A</v>
      </c>
      <c r="R19" s="48" t="e">
        <f t="shared" si="3"/>
        <v>#N/A</v>
      </c>
      <c r="S19" s="48" t="e">
        <f t="shared" si="4"/>
        <v>#N/A</v>
      </c>
      <c r="T19" s="48" t="e">
        <f t="shared" si="5"/>
        <v>#N/A</v>
      </c>
    </row>
    <row r="20" spans="1:20" ht="27">
      <c r="A20" s="42" t="str">
        <f t="shared" si="0"/>
        <v>GV</v>
      </c>
      <c r="B20" s="69" t="s">
        <v>275</v>
      </c>
      <c r="C20" s="53" t="s">
        <v>35</v>
      </c>
      <c r="D20" s="141"/>
      <c r="E20" s="1"/>
      <c r="F20" s="2"/>
      <c r="G20" s="2"/>
      <c r="H20" s="2"/>
      <c r="I20" s="2"/>
      <c r="J20" s="46" t="str">
        <f>IFERROR(AVERAGE(NIST2024[[#This Row],[Documentation]:[Monitoring and Review]]),"NA")</f>
        <v>NA</v>
      </c>
      <c r="K20" s="2"/>
      <c r="L20" s="3"/>
      <c r="O20" s="47" t="s">
        <v>212</v>
      </c>
      <c r="P20" s="48" t="e">
        <f t="shared" si="1"/>
        <v>#N/A</v>
      </c>
      <c r="Q20" s="48" t="e">
        <f t="shared" si="2"/>
        <v>#N/A</v>
      </c>
      <c r="R20" s="48" t="e">
        <f t="shared" si="3"/>
        <v>#N/A</v>
      </c>
      <c r="S20" s="48" t="e">
        <f t="shared" si="4"/>
        <v>#N/A</v>
      </c>
      <c r="T20" s="48" t="e">
        <f t="shared" si="5"/>
        <v>#N/A</v>
      </c>
    </row>
    <row r="21" spans="1:20" ht="14.5" thickBot="1">
      <c r="A21" s="42" t="str">
        <f t="shared" si="0"/>
        <v>GV</v>
      </c>
      <c r="B21" s="72" t="s">
        <v>36</v>
      </c>
      <c r="C21" s="73" t="s">
        <v>37</v>
      </c>
      <c r="D21" s="141"/>
      <c r="E21" s="11"/>
      <c r="F21" s="12"/>
      <c r="G21" s="12"/>
      <c r="H21" s="12"/>
      <c r="I21" s="12"/>
      <c r="J21" s="58" t="str">
        <f>IFERROR(AVERAGE(NIST2024[[#This Row],[Documentation]:[Monitoring and Review]]),"NA")</f>
        <v>NA</v>
      </c>
      <c r="K21" s="4"/>
      <c r="L21" s="5"/>
      <c r="O21" s="47" t="s">
        <v>36</v>
      </c>
      <c r="P21" s="48" t="e">
        <f t="shared" si="1"/>
        <v>#N/A</v>
      </c>
      <c r="Q21" s="48" t="e">
        <f t="shared" si="2"/>
        <v>#N/A</v>
      </c>
      <c r="R21" s="48" t="e">
        <f t="shared" si="3"/>
        <v>#N/A</v>
      </c>
      <c r="S21" s="48" t="e">
        <f t="shared" si="4"/>
        <v>#N/A</v>
      </c>
      <c r="T21" s="48" t="e">
        <f t="shared" si="5"/>
        <v>#N/A</v>
      </c>
    </row>
    <row r="22" spans="1:20" ht="54">
      <c r="A22" s="42" t="str">
        <f t="shared" si="0"/>
        <v>GV</v>
      </c>
      <c r="B22" s="74" t="s">
        <v>276</v>
      </c>
      <c r="C22" s="75" t="s">
        <v>262</v>
      </c>
      <c r="D22" s="141"/>
      <c r="E22" s="6"/>
      <c r="F22" s="7"/>
      <c r="G22" s="7"/>
      <c r="H22" s="7"/>
      <c r="I22" s="7"/>
      <c r="J22" s="62" t="str">
        <f>IFERROR(AVERAGE(NIST2024[[#This Row],[Documentation]:[Monitoring and Review]]),"NA")</f>
        <v>NA</v>
      </c>
      <c r="K22" s="9"/>
      <c r="L22" s="10"/>
      <c r="O22" s="47" t="s">
        <v>213</v>
      </c>
      <c r="P22" s="48" t="e">
        <f t="shared" si="1"/>
        <v>#N/A</v>
      </c>
      <c r="Q22" s="48" t="e">
        <f t="shared" si="2"/>
        <v>#N/A</v>
      </c>
      <c r="R22" s="48" t="e">
        <f t="shared" si="3"/>
        <v>#N/A</v>
      </c>
      <c r="S22" s="48" t="e">
        <f t="shared" si="4"/>
        <v>#N/A</v>
      </c>
      <c r="T22" s="48" t="e">
        <f t="shared" si="5"/>
        <v>#N/A</v>
      </c>
    </row>
    <row r="23" spans="1:20" ht="41" thickBot="1">
      <c r="A23" s="42" t="str">
        <f t="shared" si="0"/>
        <v>GV</v>
      </c>
      <c r="B23" s="76" t="s">
        <v>277</v>
      </c>
      <c r="C23" s="73" t="s">
        <v>39</v>
      </c>
      <c r="D23" s="141"/>
      <c r="E23" s="11"/>
      <c r="F23" s="12"/>
      <c r="G23" s="12"/>
      <c r="H23" s="12"/>
      <c r="I23" s="12"/>
      <c r="J23" s="58" t="str">
        <f>IFERROR(AVERAGE(NIST2024[[#This Row],[Documentation]:[Monitoring and Review]]),"NA")</f>
        <v>NA</v>
      </c>
      <c r="K23" s="4"/>
      <c r="L23" s="5"/>
      <c r="O23" s="47" t="s">
        <v>214</v>
      </c>
      <c r="P23" s="48" t="e">
        <f t="shared" si="1"/>
        <v>#N/A</v>
      </c>
      <c r="Q23" s="48" t="e">
        <f t="shared" si="2"/>
        <v>#N/A</v>
      </c>
      <c r="R23" s="48" t="e">
        <f t="shared" si="3"/>
        <v>#N/A</v>
      </c>
      <c r="S23" s="48" t="e">
        <f t="shared" si="4"/>
        <v>#N/A</v>
      </c>
      <c r="T23" s="48" t="e">
        <f t="shared" si="5"/>
        <v>#N/A</v>
      </c>
    </row>
    <row r="24" spans="1:20" ht="27">
      <c r="A24" s="42" t="str">
        <f t="shared" si="0"/>
        <v>GV</v>
      </c>
      <c r="B24" s="77" t="s">
        <v>40</v>
      </c>
      <c r="C24" s="75" t="s">
        <v>41</v>
      </c>
      <c r="D24" s="141"/>
      <c r="E24" s="6"/>
      <c r="F24" s="7"/>
      <c r="G24" s="7"/>
      <c r="H24" s="7"/>
      <c r="I24" s="7"/>
      <c r="J24" s="61" t="str">
        <f>IFERROR(AVERAGE(NIST2024[[#This Row],[Documentation]:[Monitoring and Review]]),"NA")</f>
        <v>NA</v>
      </c>
      <c r="K24" s="9"/>
      <c r="L24" s="10"/>
      <c r="O24" s="47" t="s">
        <v>40</v>
      </c>
      <c r="P24" s="48" t="e">
        <f t="shared" si="1"/>
        <v>#N/A</v>
      </c>
      <c r="Q24" s="48" t="e">
        <f t="shared" si="2"/>
        <v>#N/A</v>
      </c>
      <c r="R24" s="48" t="e">
        <f t="shared" si="3"/>
        <v>#N/A</v>
      </c>
      <c r="S24" s="48" t="e">
        <f t="shared" si="4"/>
        <v>#N/A</v>
      </c>
      <c r="T24" s="48" t="e">
        <f t="shared" si="5"/>
        <v>#N/A</v>
      </c>
    </row>
    <row r="25" spans="1:20" ht="40.5">
      <c r="A25" s="42" t="str">
        <f t="shared" si="0"/>
        <v>GV</v>
      </c>
      <c r="B25" s="70" t="s">
        <v>42</v>
      </c>
      <c r="C25" s="53" t="s">
        <v>43</v>
      </c>
      <c r="D25" s="141"/>
      <c r="E25" s="1"/>
      <c r="F25" s="2"/>
      <c r="G25" s="2"/>
      <c r="H25" s="2"/>
      <c r="I25" s="2"/>
      <c r="J25" s="46" t="str">
        <f>IFERROR(AVERAGE(NIST2024[[#This Row],[Documentation]:[Monitoring and Review]]),"NA")</f>
        <v>NA</v>
      </c>
      <c r="K25" s="2"/>
      <c r="L25" s="3"/>
      <c r="O25" s="47" t="s">
        <v>42</v>
      </c>
      <c r="P25" s="48" t="e">
        <f t="shared" si="1"/>
        <v>#N/A</v>
      </c>
      <c r="Q25" s="48" t="e">
        <f t="shared" si="2"/>
        <v>#N/A</v>
      </c>
      <c r="R25" s="48" t="e">
        <f t="shared" si="3"/>
        <v>#N/A</v>
      </c>
      <c r="S25" s="48" t="e">
        <f t="shared" si="4"/>
        <v>#N/A</v>
      </c>
      <c r="T25" s="48" t="e">
        <f t="shared" si="5"/>
        <v>#N/A</v>
      </c>
    </row>
    <row r="26" spans="1:20" ht="27.5" thickBot="1">
      <c r="A26" s="42" t="str">
        <f t="shared" si="0"/>
        <v>GV</v>
      </c>
      <c r="B26" s="76" t="s">
        <v>278</v>
      </c>
      <c r="C26" s="73" t="s">
        <v>44</v>
      </c>
      <c r="D26" s="141"/>
      <c r="E26" s="11"/>
      <c r="F26" s="12"/>
      <c r="G26" s="12"/>
      <c r="H26" s="12"/>
      <c r="I26" s="12"/>
      <c r="J26" s="58" t="str">
        <f>IFERROR(AVERAGE(NIST2024[[#This Row],[Documentation]:[Monitoring and Review]]),"NA")</f>
        <v>NA</v>
      </c>
      <c r="K26" s="4"/>
      <c r="L26" s="5"/>
      <c r="O26" s="47" t="s">
        <v>215</v>
      </c>
      <c r="P26" s="48" t="e">
        <f t="shared" si="1"/>
        <v>#N/A</v>
      </c>
      <c r="Q26" s="48" t="e">
        <f t="shared" si="2"/>
        <v>#N/A</v>
      </c>
      <c r="R26" s="48" t="e">
        <f t="shared" si="3"/>
        <v>#N/A</v>
      </c>
      <c r="S26" s="48" t="e">
        <f t="shared" si="4"/>
        <v>#N/A</v>
      </c>
      <c r="T26" s="48" t="e">
        <f t="shared" si="5"/>
        <v>#N/A</v>
      </c>
    </row>
    <row r="27" spans="1:20" ht="40.5">
      <c r="A27" s="42" t="str">
        <f t="shared" si="0"/>
        <v>GV</v>
      </c>
      <c r="B27" s="78" t="s">
        <v>279</v>
      </c>
      <c r="C27" s="79" t="s">
        <v>45</v>
      </c>
      <c r="D27" s="141"/>
      <c r="E27" s="6"/>
      <c r="F27" s="7"/>
      <c r="G27" s="7"/>
      <c r="H27" s="7"/>
      <c r="I27" s="7"/>
      <c r="J27" s="62" t="str">
        <f>IFERROR(AVERAGE(NIST2024[[#This Row],[Documentation]:[Monitoring and Review]]),"NA")</f>
        <v>NA</v>
      </c>
      <c r="K27" s="7"/>
      <c r="L27" s="8"/>
      <c r="O27" s="47" t="s">
        <v>216</v>
      </c>
      <c r="P27" s="48" t="e">
        <f t="shared" si="1"/>
        <v>#N/A</v>
      </c>
      <c r="Q27" s="48" t="e">
        <f t="shared" si="2"/>
        <v>#N/A</v>
      </c>
      <c r="R27" s="48" t="e">
        <f t="shared" si="3"/>
        <v>#N/A</v>
      </c>
      <c r="S27" s="48" t="e">
        <f t="shared" si="4"/>
        <v>#N/A</v>
      </c>
      <c r="T27" s="48" t="e">
        <f t="shared" si="5"/>
        <v>#N/A</v>
      </c>
    </row>
    <row r="28" spans="1:20" ht="40.5">
      <c r="A28" s="42" t="str">
        <f t="shared" si="0"/>
        <v>GV</v>
      </c>
      <c r="B28" s="69" t="s">
        <v>280</v>
      </c>
      <c r="C28" s="53" t="s">
        <v>46</v>
      </c>
      <c r="D28" s="141"/>
      <c r="E28" s="1"/>
      <c r="F28" s="2"/>
      <c r="G28" s="2"/>
      <c r="H28" s="2"/>
      <c r="I28" s="2"/>
      <c r="J28" s="46" t="str">
        <f>IFERROR(AVERAGE(NIST2024[[#This Row],[Documentation]:[Monitoring and Review]]),"NA")</f>
        <v>NA</v>
      </c>
      <c r="K28" s="2"/>
      <c r="L28" s="3"/>
      <c r="O28" s="47" t="s">
        <v>217</v>
      </c>
      <c r="P28" s="48" t="e">
        <f t="shared" si="1"/>
        <v>#N/A</v>
      </c>
      <c r="Q28" s="48" t="e">
        <f t="shared" si="2"/>
        <v>#N/A</v>
      </c>
      <c r="R28" s="48" t="e">
        <f t="shared" si="3"/>
        <v>#N/A</v>
      </c>
      <c r="S28" s="48" t="e">
        <f t="shared" si="4"/>
        <v>#N/A</v>
      </c>
      <c r="T28" s="48" t="e">
        <f t="shared" si="5"/>
        <v>#N/A</v>
      </c>
    </row>
    <row r="29" spans="1:20" ht="40.5">
      <c r="A29" s="42" t="str">
        <f t="shared" si="0"/>
        <v>GV</v>
      </c>
      <c r="B29" s="70" t="s">
        <v>47</v>
      </c>
      <c r="C29" s="53" t="s">
        <v>48</v>
      </c>
      <c r="D29" s="141"/>
      <c r="E29" s="1"/>
      <c r="F29" s="2"/>
      <c r="G29" s="2"/>
      <c r="H29" s="2"/>
      <c r="I29" s="2"/>
      <c r="J29" s="46" t="str">
        <f>IFERROR(AVERAGE(NIST2024[[#This Row],[Documentation]:[Monitoring and Review]]),"NA")</f>
        <v>NA</v>
      </c>
      <c r="K29" s="2"/>
      <c r="L29" s="3"/>
      <c r="O29" s="47" t="s">
        <v>47</v>
      </c>
      <c r="P29" s="48" t="e">
        <f t="shared" si="1"/>
        <v>#N/A</v>
      </c>
      <c r="Q29" s="48" t="e">
        <f t="shared" si="2"/>
        <v>#N/A</v>
      </c>
      <c r="R29" s="48" t="e">
        <f t="shared" si="3"/>
        <v>#N/A</v>
      </c>
      <c r="S29" s="48" t="e">
        <f t="shared" si="4"/>
        <v>#N/A</v>
      </c>
      <c r="T29" s="48" t="e">
        <f t="shared" si="5"/>
        <v>#N/A</v>
      </c>
    </row>
    <row r="30" spans="1:20" ht="14">
      <c r="A30" s="42" t="str">
        <f t="shared" si="0"/>
        <v>GV</v>
      </c>
      <c r="B30" s="69" t="s">
        <v>218</v>
      </c>
      <c r="C30" s="53" t="s">
        <v>49</v>
      </c>
      <c r="D30" s="141"/>
      <c r="E30" s="1"/>
      <c r="F30" s="2"/>
      <c r="G30" s="2"/>
      <c r="H30" s="2"/>
      <c r="I30" s="2"/>
      <c r="J30" s="46" t="str">
        <f>IFERROR(AVERAGE(NIST2024[[#This Row],[Documentation]:[Monitoring and Review]]),"NA")</f>
        <v>NA</v>
      </c>
      <c r="K30" s="2"/>
      <c r="L30" s="3"/>
      <c r="O30" s="47" t="s">
        <v>218</v>
      </c>
      <c r="P30" s="48" t="e">
        <f t="shared" si="1"/>
        <v>#N/A</v>
      </c>
      <c r="Q30" s="48" t="e">
        <f t="shared" si="2"/>
        <v>#N/A</v>
      </c>
      <c r="R30" s="48" t="e">
        <f t="shared" si="3"/>
        <v>#N/A</v>
      </c>
      <c r="S30" s="48" t="e">
        <f t="shared" si="4"/>
        <v>#N/A</v>
      </c>
      <c r="T30" s="48" t="e">
        <f t="shared" si="5"/>
        <v>#N/A</v>
      </c>
    </row>
    <row r="31" spans="1:20" ht="54">
      <c r="A31" s="42" t="str">
        <f t="shared" si="0"/>
        <v>GV</v>
      </c>
      <c r="B31" s="69" t="s">
        <v>281</v>
      </c>
      <c r="C31" s="53" t="s">
        <v>257</v>
      </c>
      <c r="D31" s="141"/>
      <c r="E31" s="1"/>
      <c r="F31" s="2"/>
      <c r="G31" s="2"/>
      <c r="H31" s="2"/>
      <c r="I31" s="2"/>
      <c r="J31" s="46" t="str">
        <f>IFERROR(AVERAGE(NIST2024[[#This Row],[Documentation]:[Monitoring and Review]]),"NA")</f>
        <v>NA</v>
      </c>
      <c r="K31" s="2"/>
      <c r="L31" s="3"/>
      <c r="O31" s="47" t="s">
        <v>219</v>
      </c>
      <c r="P31" s="48" t="e">
        <f t="shared" si="1"/>
        <v>#N/A</v>
      </c>
      <c r="Q31" s="48" t="e">
        <f t="shared" si="2"/>
        <v>#N/A</v>
      </c>
      <c r="R31" s="48" t="e">
        <f t="shared" si="3"/>
        <v>#N/A</v>
      </c>
      <c r="S31" s="48" t="e">
        <f t="shared" si="4"/>
        <v>#N/A</v>
      </c>
      <c r="T31" s="48" t="e">
        <f t="shared" si="5"/>
        <v>#N/A</v>
      </c>
    </row>
    <row r="32" spans="1:20" ht="27">
      <c r="A32" s="42" t="str">
        <f t="shared" si="0"/>
        <v>GV</v>
      </c>
      <c r="B32" s="70" t="s">
        <v>50</v>
      </c>
      <c r="C32" s="53" t="s">
        <v>51</v>
      </c>
      <c r="D32" s="141"/>
      <c r="E32" s="1"/>
      <c r="F32" s="2"/>
      <c r="G32" s="2"/>
      <c r="H32" s="2"/>
      <c r="I32" s="2"/>
      <c r="J32" s="46" t="str">
        <f>IFERROR(AVERAGE(NIST2024[[#This Row],[Documentation]:[Monitoring and Review]]),"NA")</f>
        <v>NA</v>
      </c>
      <c r="K32" s="2"/>
      <c r="L32" s="3"/>
      <c r="O32" s="47" t="s">
        <v>50</v>
      </c>
      <c r="P32" s="48" t="e">
        <f t="shared" si="1"/>
        <v>#N/A</v>
      </c>
      <c r="Q32" s="48" t="e">
        <f t="shared" si="2"/>
        <v>#N/A</v>
      </c>
      <c r="R32" s="48" t="e">
        <f t="shared" si="3"/>
        <v>#N/A</v>
      </c>
      <c r="S32" s="48" t="e">
        <f t="shared" si="4"/>
        <v>#N/A</v>
      </c>
      <c r="T32" s="48" t="e">
        <f t="shared" si="5"/>
        <v>#N/A</v>
      </c>
    </row>
    <row r="33" spans="1:20" ht="40.5">
      <c r="A33" s="42" t="str">
        <f t="shared" si="0"/>
        <v>GV</v>
      </c>
      <c r="B33" s="70" t="s">
        <v>52</v>
      </c>
      <c r="C33" s="53" t="s">
        <v>53</v>
      </c>
      <c r="D33" s="141"/>
      <c r="E33" s="1"/>
      <c r="F33" s="2"/>
      <c r="G33" s="2"/>
      <c r="H33" s="2"/>
      <c r="I33" s="2"/>
      <c r="J33" s="46" t="str">
        <f>IFERROR(AVERAGE(NIST2024[[#This Row],[Documentation]:[Monitoring and Review]]),"NA")</f>
        <v>NA</v>
      </c>
      <c r="K33" s="2"/>
      <c r="L33" s="3"/>
      <c r="O33" s="47" t="s">
        <v>52</v>
      </c>
      <c r="P33" s="48" t="e">
        <f t="shared" si="1"/>
        <v>#N/A</v>
      </c>
      <c r="Q33" s="48" t="e">
        <f t="shared" si="2"/>
        <v>#N/A</v>
      </c>
      <c r="R33" s="48" t="e">
        <f t="shared" si="3"/>
        <v>#N/A</v>
      </c>
      <c r="S33" s="48" t="e">
        <f t="shared" si="4"/>
        <v>#N/A</v>
      </c>
      <c r="T33" s="48" t="e">
        <f t="shared" si="5"/>
        <v>#N/A</v>
      </c>
    </row>
    <row r="34" spans="1:20" ht="27">
      <c r="A34" s="42" t="str">
        <f t="shared" si="0"/>
        <v>GV</v>
      </c>
      <c r="B34" s="70" t="s">
        <v>54</v>
      </c>
      <c r="C34" s="53" t="s">
        <v>55</v>
      </c>
      <c r="D34" s="141"/>
      <c r="E34" s="1"/>
      <c r="F34" s="2"/>
      <c r="G34" s="2"/>
      <c r="H34" s="2"/>
      <c r="I34" s="2"/>
      <c r="J34" s="46" t="str">
        <f>IFERROR(AVERAGE(NIST2024[[#This Row],[Documentation]:[Monitoring and Review]]),"NA")</f>
        <v>NA</v>
      </c>
      <c r="K34" s="2"/>
      <c r="L34" s="3"/>
      <c r="O34" s="47" t="s">
        <v>54</v>
      </c>
      <c r="P34" s="48" t="e">
        <f t="shared" si="1"/>
        <v>#N/A</v>
      </c>
      <c r="Q34" s="48" t="e">
        <f t="shared" si="2"/>
        <v>#N/A</v>
      </c>
      <c r="R34" s="48" t="e">
        <f t="shared" si="3"/>
        <v>#N/A</v>
      </c>
      <c r="S34" s="48" t="e">
        <f t="shared" si="4"/>
        <v>#N/A</v>
      </c>
      <c r="T34" s="48" t="e">
        <f t="shared" si="5"/>
        <v>#N/A</v>
      </c>
    </row>
    <row r="35" spans="1:20" ht="54">
      <c r="A35" s="42" t="str">
        <f t="shared" si="0"/>
        <v>GV</v>
      </c>
      <c r="B35" s="52" t="s">
        <v>282</v>
      </c>
      <c r="C35" s="44" t="s">
        <v>56</v>
      </c>
      <c r="D35" s="141"/>
      <c r="E35" s="1"/>
      <c r="F35" s="2"/>
      <c r="G35" s="2"/>
      <c r="H35" s="2"/>
      <c r="I35" s="2"/>
      <c r="J35" s="51" t="str">
        <f>IFERROR(AVERAGE(NIST2024[[#This Row],[Documentation]:[Monitoring and Review]]),"NA")</f>
        <v>NA</v>
      </c>
      <c r="K35" s="2"/>
      <c r="L35" s="3"/>
      <c r="O35" s="47" t="s">
        <v>220</v>
      </c>
      <c r="P35" s="48" t="e">
        <f t="shared" si="1"/>
        <v>#N/A</v>
      </c>
      <c r="Q35" s="48" t="e">
        <f t="shared" si="2"/>
        <v>#N/A</v>
      </c>
      <c r="R35" s="48" t="e">
        <f t="shared" si="3"/>
        <v>#N/A</v>
      </c>
      <c r="S35" s="48" t="e">
        <f t="shared" si="4"/>
        <v>#N/A</v>
      </c>
      <c r="T35" s="48" t="e">
        <f t="shared" si="5"/>
        <v>#N/A</v>
      </c>
    </row>
    <row r="36" spans="1:20" ht="40.5">
      <c r="A36" s="42" t="str">
        <f t="shared" si="0"/>
        <v>GV</v>
      </c>
      <c r="B36" s="52" t="s">
        <v>57</v>
      </c>
      <c r="C36" s="44" t="s">
        <v>58</v>
      </c>
      <c r="D36" s="141"/>
      <c r="E36" s="1"/>
      <c r="F36" s="2"/>
      <c r="G36" s="2"/>
      <c r="H36" s="2"/>
      <c r="I36" s="2"/>
      <c r="J36" s="54" t="str">
        <f>IFERROR(AVERAGE(NIST2024[[#This Row],[Documentation]:[Monitoring and Review]]),"NA")</f>
        <v>NA</v>
      </c>
      <c r="K36" s="2"/>
      <c r="L36" s="3"/>
      <c r="O36" s="47" t="s">
        <v>57</v>
      </c>
      <c r="P36" s="48" t="e">
        <f t="shared" si="1"/>
        <v>#N/A</v>
      </c>
      <c r="Q36" s="48" t="e">
        <f t="shared" si="2"/>
        <v>#N/A</v>
      </c>
      <c r="R36" s="48" t="e">
        <f t="shared" si="3"/>
        <v>#N/A</v>
      </c>
      <c r="S36" s="48" t="e">
        <f t="shared" si="4"/>
        <v>#N/A</v>
      </c>
      <c r="T36" s="48" t="e">
        <f t="shared" si="5"/>
        <v>#N/A</v>
      </c>
    </row>
    <row r="37" spans="1:20" ht="54.5" thickBot="1">
      <c r="A37" s="42" t="str">
        <f t="shared" ref="A37:A68" si="6">LEFT(B37,2)</f>
        <v>GV</v>
      </c>
      <c r="B37" s="80" t="s">
        <v>283</v>
      </c>
      <c r="C37" s="81" t="s">
        <v>265</v>
      </c>
      <c r="D37" s="82"/>
      <c r="E37" s="11"/>
      <c r="F37" s="12"/>
      <c r="G37" s="12"/>
      <c r="H37" s="12"/>
      <c r="I37" s="12"/>
      <c r="J37" s="57" t="str">
        <f>IFERROR(AVERAGE(NIST2024[[#This Row],[Documentation]:[Monitoring and Review]]),"NA")</f>
        <v>NA</v>
      </c>
      <c r="K37" s="16"/>
      <c r="L37" s="16"/>
      <c r="O37" s="65"/>
      <c r="P37" s="66" t="e">
        <f t="shared" ref="P37:P71" si="7">VLOOKUP(E37,$W$5:$X$9,2,FALSE)</f>
        <v>#N/A</v>
      </c>
      <c r="Q37" s="67" t="e">
        <f t="shared" ref="Q37:Q71" si="8">VLOOKUP(F37,$Y$5:$Z$9,2,FALSE)</f>
        <v>#N/A</v>
      </c>
      <c r="R37" s="68" t="e">
        <f t="shared" ref="R37:R71" si="9">VLOOKUP(G37,$AA$5:$AB$9,2,FALSE)</f>
        <v>#N/A</v>
      </c>
      <c r="S37" s="67" t="e">
        <f t="shared" ref="S37:S71" si="10">VLOOKUP(H37,$AC$5:$AD$9,2,FALSE)</f>
        <v>#N/A</v>
      </c>
      <c r="T37" s="67" t="e">
        <f t="shared" ref="T37:T71" si="11">VLOOKUP(I37,$AE$5:$AF$9,2,FALSE)</f>
        <v>#N/A</v>
      </c>
    </row>
    <row r="38" spans="1:20" ht="27">
      <c r="A38" s="42" t="str">
        <f t="shared" si="6"/>
        <v>ID</v>
      </c>
      <c r="B38" s="83" t="s">
        <v>284</v>
      </c>
      <c r="C38" s="84" t="s">
        <v>59</v>
      </c>
      <c r="D38" s="148" t="s">
        <v>60</v>
      </c>
      <c r="E38" s="6"/>
      <c r="F38" s="7"/>
      <c r="G38" s="7"/>
      <c r="H38" s="7"/>
      <c r="I38" s="7"/>
      <c r="J38" s="62" t="str">
        <f>IFERROR(AVERAGE(NIST2024[[#This Row],[Documentation]:[Monitoring and Review]]),"NA")</f>
        <v>NA</v>
      </c>
      <c r="K38" s="7"/>
      <c r="L38" s="8"/>
      <c r="O38" s="47" t="s">
        <v>221</v>
      </c>
      <c r="P38" s="48" t="e">
        <f t="shared" si="7"/>
        <v>#N/A</v>
      </c>
      <c r="Q38" s="48" t="e">
        <f t="shared" si="8"/>
        <v>#N/A</v>
      </c>
      <c r="R38" s="48" t="e">
        <f t="shared" si="9"/>
        <v>#N/A</v>
      </c>
      <c r="S38" s="48" t="e">
        <f t="shared" si="10"/>
        <v>#N/A</v>
      </c>
      <c r="T38" s="48" t="e">
        <f t="shared" si="11"/>
        <v>#N/A</v>
      </c>
    </row>
    <row r="39" spans="1:20" ht="27">
      <c r="A39" s="42" t="str">
        <f t="shared" si="6"/>
        <v>ID</v>
      </c>
      <c r="B39" s="52" t="s">
        <v>285</v>
      </c>
      <c r="C39" s="85" t="s">
        <v>62</v>
      </c>
      <c r="D39" s="149"/>
      <c r="E39" s="1"/>
      <c r="F39" s="2"/>
      <c r="G39" s="2"/>
      <c r="H39" s="2"/>
      <c r="I39" s="2"/>
      <c r="J39" s="46" t="str">
        <f>IFERROR(AVERAGE(NIST2024[[#This Row],[Documentation]:[Monitoring and Review]]),"NA")</f>
        <v>NA</v>
      </c>
      <c r="K39" s="2"/>
      <c r="L39" s="3"/>
      <c r="O39" s="47" t="s">
        <v>222</v>
      </c>
      <c r="P39" s="48" t="e">
        <f t="shared" si="7"/>
        <v>#N/A</v>
      </c>
      <c r="Q39" s="48" t="e">
        <f t="shared" si="8"/>
        <v>#N/A</v>
      </c>
      <c r="R39" s="48" t="e">
        <f t="shared" si="9"/>
        <v>#N/A</v>
      </c>
      <c r="S39" s="48" t="e">
        <f t="shared" si="10"/>
        <v>#N/A</v>
      </c>
      <c r="T39" s="48" t="e">
        <f t="shared" si="11"/>
        <v>#N/A</v>
      </c>
    </row>
    <row r="40" spans="1:20" ht="40.5">
      <c r="A40" s="42" t="str">
        <f t="shared" si="6"/>
        <v>ID</v>
      </c>
      <c r="B40" s="52" t="s">
        <v>63</v>
      </c>
      <c r="C40" s="85" t="s">
        <v>64</v>
      </c>
      <c r="D40" s="149"/>
      <c r="E40" s="1"/>
      <c r="F40" s="2"/>
      <c r="G40" s="2"/>
      <c r="H40" s="2"/>
      <c r="I40" s="2"/>
      <c r="J40" s="46" t="str">
        <f>IFERROR(AVERAGE(NIST2024[[#This Row],[Documentation]:[Monitoring and Review]]),"NA")</f>
        <v>NA</v>
      </c>
      <c r="K40" s="2"/>
      <c r="L40" s="3"/>
      <c r="O40" s="47" t="s">
        <v>63</v>
      </c>
      <c r="P40" s="48" t="e">
        <f t="shared" si="7"/>
        <v>#N/A</v>
      </c>
      <c r="Q40" s="48" t="e">
        <f t="shared" si="8"/>
        <v>#N/A</v>
      </c>
      <c r="R40" s="48" t="e">
        <f t="shared" si="9"/>
        <v>#N/A</v>
      </c>
      <c r="S40" s="48" t="e">
        <f t="shared" si="10"/>
        <v>#N/A</v>
      </c>
      <c r="T40" s="48" t="e">
        <f t="shared" si="11"/>
        <v>#N/A</v>
      </c>
    </row>
    <row r="41" spans="1:20" ht="27">
      <c r="A41" s="42" t="str">
        <f t="shared" si="6"/>
        <v>ID</v>
      </c>
      <c r="B41" s="52" t="s">
        <v>65</v>
      </c>
      <c r="C41" s="85" t="s">
        <v>66</v>
      </c>
      <c r="D41" s="149"/>
      <c r="E41" s="1"/>
      <c r="F41" s="2"/>
      <c r="G41" s="2"/>
      <c r="H41" s="2"/>
      <c r="I41" s="2"/>
      <c r="J41" s="46" t="str">
        <f>IFERROR(AVERAGE(NIST2024[[#This Row],[Documentation]:[Monitoring and Review]]),"NA")</f>
        <v>NA</v>
      </c>
      <c r="K41" s="2"/>
      <c r="L41" s="3"/>
      <c r="O41" s="47" t="s">
        <v>65</v>
      </c>
      <c r="P41" s="48" t="e">
        <f t="shared" si="7"/>
        <v>#N/A</v>
      </c>
      <c r="Q41" s="48" t="e">
        <f t="shared" si="8"/>
        <v>#N/A</v>
      </c>
      <c r="R41" s="48" t="e">
        <f t="shared" si="9"/>
        <v>#N/A</v>
      </c>
      <c r="S41" s="48" t="e">
        <f t="shared" si="10"/>
        <v>#N/A</v>
      </c>
      <c r="T41" s="48" t="e">
        <f t="shared" si="11"/>
        <v>#N/A</v>
      </c>
    </row>
    <row r="42" spans="1:20" ht="40.5">
      <c r="A42" s="42" t="str">
        <f t="shared" si="6"/>
        <v>ID</v>
      </c>
      <c r="B42" s="52" t="s">
        <v>286</v>
      </c>
      <c r="C42" s="85" t="s">
        <v>264</v>
      </c>
      <c r="D42" s="149"/>
      <c r="E42" s="1"/>
      <c r="F42" s="2"/>
      <c r="G42" s="2"/>
      <c r="H42" s="2"/>
      <c r="I42" s="2"/>
      <c r="J42" s="46" t="str">
        <f>IFERROR(AVERAGE(NIST2024[[#This Row],[Documentation]:[Monitoring and Review]]),"NA")</f>
        <v>NA</v>
      </c>
      <c r="K42" s="2"/>
      <c r="L42" s="3"/>
      <c r="O42" s="47" t="s">
        <v>223</v>
      </c>
      <c r="P42" s="48" t="e">
        <f t="shared" si="7"/>
        <v>#N/A</v>
      </c>
      <c r="Q42" s="48" t="e">
        <f t="shared" si="8"/>
        <v>#N/A</v>
      </c>
      <c r="R42" s="48" t="e">
        <f t="shared" si="9"/>
        <v>#N/A</v>
      </c>
      <c r="S42" s="48" t="e">
        <f t="shared" si="10"/>
        <v>#N/A</v>
      </c>
      <c r="T42" s="48" t="e">
        <f t="shared" si="11"/>
        <v>#N/A</v>
      </c>
    </row>
    <row r="43" spans="1:20" ht="27">
      <c r="A43" s="42" t="str">
        <f t="shared" si="6"/>
        <v>ID</v>
      </c>
      <c r="B43" s="52" t="s">
        <v>67</v>
      </c>
      <c r="C43" s="85" t="s">
        <v>68</v>
      </c>
      <c r="D43" s="149"/>
      <c r="E43" s="1"/>
      <c r="F43" s="2"/>
      <c r="G43" s="2"/>
      <c r="H43" s="2"/>
      <c r="I43" s="2"/>
      <c r="J43" s="51" t="str">
        <f>IFERROR(AVERAGE(NIST2024[[#This Row],[Documentation]:[Monitoring and Review]]),"NA")</f>
        <v>NA</v>
      </c>
      <c r="K43" s="2"/>
      <c r="L43" s="3"/>
      <c r="O43" s="47" t="s">
        <v>67</v>
      </c>
      <c r="P43" s="48" t="e">
        <f t="shared" si="7"/>
        <v>#N/A</v>
      </c>
      <c r="Q43" s="48" t="e">
        <f t="shared" si="8"/>
        <v>#N/A</v>
      </c>
      <c r="R43" s="48" t="e">
        <f t="shared" si="9"/>
        <v>#N/A</v>
      </c>
      <c r="S43" s="48" t="e">
        <f t="shared" si="10"/>
        <v>#N/A</v>
      </c>
      <c r="T43" s="48" t="e">
        <f t="shared" si="11"/>
        <v>#N/A</v>
      </c>
    </row>
    <row r="44" spans="1:20" ht="27">
      <c r="A44" s="42" t="str">
        <f t="shared" si="6"/>
        <v>ID</v>
      </c>
      <c r="B44" s="52" t="s">
        <v>69</v>
      </c>
      <c r="C44" s="85" t="s">
        <v>70</v>
      </c>
      <c r="D44" s="149"/>
      <c r="E44" s="1"/>
      <c r="F44" s="2"/>
      <c r="G44" s="2"/>
      <c r="H44" s="2"/>
      <c r="I44" s="2"/>
      <c r="J44" s="54" t="str">
        <f>IFERROR(AVERAGE(NIST2024[[#This Row],[Documentation]:[Monitoring and Review]]),"NA")</f>
        <v>NA</v>
      </c>
      <c r="K44" s="2"/>
      <c r="L44" s="3"/>
      <c r="O44" s="47" t="s">
        <v>69</v>
      </c>
      <c r="P44" s="48" t="e">
        <f t="shared" si="7"/>
        <v>#N/A</v>
      </c>
      <c r="Q44" s="48" t="e">
        <f t="shared" si="8"/>
        <v>#N/A</v>
      </c>
      <c r="R44" s="48" t="e">
        <f t="shared" si="9"/>
        <v>#N/A</v>
      </c>
      <c r="S44" s="48" t="e">
        <f t="shared" si="10"/>
        <v>#N/A</v>
      </c>
      <c r="T44" s="48" t="e">
        <f t="shared" si="11"/>
        <v>#N/A</v>
      </c>
    </row>
    <row r="45" spans="1:20" ht="27.5" thickBot="1">
      <c r="A45" s="42" t="str">
        <f t="shared" si="6"/>
        <v>ID</v>
      </c>
      <c r="B45" s="86" t="s">
        <v>287</v>
      </c>
      <c r="C45" s="87" t="s">
        <v>71</v>
      </c>
      <c r="D45" s="149"/>
      <c r="E45" s="11"/>
      <c r="F45" s="12"/>
      <c r="G45" s="12"/>
      <c r="H45" s="12"/>
      <c r="I45" s="12"/>
      <c r="J45" s="57" t="str">
        <f>IFERROR(AVERAGE(NIST2024[[#This Row],[Documentation]:[Monitoring and Review]]),"NA")</f>
        <v>NA</v>
      </c>
      <c r="K45" s="125"/>
      <c r="L45" s="15"/>
      <c r="O45" s="65"/>
      <c r="P45" s="66" t="e">
        <f t="shared" si="7"/>
        <v>#N/A</v>
      </c>
      <c r="Q45" s="67" t="e">
        <f t="shared" si="8"/>
        <v>#N/A</v>
      </c>
      <c r="R45" s="67" t="e">
        <f t="shared" si="9"/>
        <v>#N/A</v>
      </c>
      <c r="S45" s="67" t="e">
        <f t="shared" si="10"/>
        <v>#N/A</v>
      </c>
      <c r="T45" s="67" t="e">
        <f t="shared" si="11"/>
        <v>#N/A</v>
      </c>
    </row>
    <row r="46" spans="1:20" ht="27">
      <c r="A46" s="42" t="str">
        <f t="shared" si="6"/>
        <v>ID</v>
      </c>
      <c r="B46" s="88" t="s">
        <v>288</v>
      </c>
      <c r="C46" s="89" t="s">
        <v>72</v>
      </c>
      <c r="D46" s="149"/>
      <c r="E46" s="6"/>
      <c r="F46" s="7"/>
      <c r="G46" s="7"/>
      <c r="H46" s="7"/>
      <c r="I46" s="7"/>
      <c r="J46" s="61" t="str">
        <f>IFERROR(AVERAGE(NIST2024[[#This Row],[Documentation]:[Monitoring and Review]]),"NA")</f>
        <v>NA</v>
      </c>
      <c r="K46" s="9"/>
      <c r="L46" s="14"/>
      <c r="O46" s="47" t="s">
        <v>224</v>
      </c>
      <c r="P46" s="48" t="e">
        <f t="shared" si="7"/>
        <v>#N/A</v>
      </c>
      <c r="Q46" s="48" t="e">
        <f t="shared" si="8"/>
        <v>#N/A</v>
      </c>
      <c r="R46" s="48" t="e">
        <f t="shared" si="9"/>
        <v>#N/A</v>
      </c>
      <c r="S46" s="48" t="e">
        <f t="shared" si="10"/>
        <v>#N/A</v>
      </c>
      <c r="T46" s="48" t="e">
        <f t="shared" si="11"/>
        <v>#N/A</v>
      </c>
    </row>
    <row r="47" spans="1:20" ht="27">
      <c r="A47" s="42" t="str">
        <f t="shared" si="6"/>
        <v>ID</v>
      </c>
      <c r="B47" s="52" t="s">
        <v>73</v>
      </c>
      <c r="C47" s="85" t="s">
        <v>74</v>
      </c>
      <c r="D47" s="149"/>
      <c r="E47" s="1"/>
      <c r="F47" s="2"/>
      <c r="G47" s="2"/>
      <c r="H47" s="2"/>
      <c r="I47" s="2"/>
      <c r="J47" s="46" t="str">
        <f>IFERROR(AVERAGE(NIST2024[[#This Row],[Documentation]:[Monitoring and Review]]),"NA")</f>
        <v>NA</v>
      </c>
      <c r="K47" s="2"/>
      <c r="L47" s="3"/>
      <c r="O47" s="47" t="s">
        <v>73</v>
      </c>
      <c r="P47" s="48" t="e">
        <f t="shared" si="7"/>
        <v>#N/A</v>
      </c>
      <c r="Q47" s="48" t="e">
        <f t="shared" si="8"/>
        <v>#N/A</v>
      </c>
      <c r="R47" s="48" t="e">
        <f t="shared" si="9"/>
        <v>#N/A</v>
      </c>
      <c r="S47" s="48" t="e">
        <f t="shared" si="10"/>
        <v>#N/A</v>
      </c>
      <c r="T47" s="48" t="e">
        <f t="shared" si="11"/>
        <v>#N/A</v>
      </c>
    </row>
    <row r="48" spans="1:20" ht="27">
      <c r="A48" s="42" t="str">
        <f t="shared" si="6"/>
        <v>ID</v>
      </c>
      <c r="B48" s="52" t="s">
        <v>75</v>
      </c>
      <c r="C48" s="85" t="s">
        <v>76</v>
      </c>
      <c r="D48" s="149"/>
      <c r="E48" s="1"/>
      <c r="F48" s="2"/>
      <c r="G48" s="2"/>
      <c r="H48" s="2"/>
      <c r="I48" s="2"/>
      <c r="J48" s="46" t="str">
        <f>IFERROR(AVERAGE(NIST2024[[#This Row],[Documentation]:[Monitoring and Review]]),"NA")</f>
        <v>NA</v>
      </c>
      <c r="K48" s="2"/>
      <c r="L48" s="3"/>
      <c r="O48" s="47" t="s">
        <v>75</v>
      </c>
      <c r="P48" s="48" t="e">
        <f t="shared" si="7"/>
        <v>#N/A</v>
      </c>
      <c r="Q48" s="48" t="e">
        <f t="shared" si="8"/>
        <v>#N/A</v>
      </c>
      <c r="R48" s="48" t="e">
        <f t="shared" si="9"/>
        <v>#N/A</v>
      </c>
      <c r="S48" s="48" t="e">
        <f t="shared" si="10"/>
        <v>#N/A</v>
      </c>
      <c r="T48" s="48" t="e">
        <f t="shared" si="11"/>
        <v>#N/A</v>
      </c>
    </row>
    <row r="49" spans="1:20" ht="27">
      <c r="A49" s="42" t="str">
        <f t="shared" si="6"/>
        <v>ID</v>
      </c>
      <c r="B49" s="52" t="s">
        <v>77</v>
      </c>
      <c r="C49" s="85" t="s">
        <v>78</v>
      </c>
      <c r="D49" s="149"/>
      <c r="E49" s="1"/>
      <c r="F49" s="2"/>
      <c r="G49" s="2"/>
      <c r="H49" s="2"/>
      <c r="I49" s="2"/>
      <c r="J49" s="46" t="str">
        <f>IFERROR(AVERAGE(NIST2024[[#This Row],[Documentation]:[Monitoring and Review]]),"NA")</f>
        <v>NA</v>
      </c>
      <c r="K49" s="2"/>
      <c r="L49" s="3"/>
      <c r="O49" s="47" t="s">
        <v>77</v>
      </c>
      <c r="P49" s="48" t="e">
        <f t="shared" si="7"/>
        <v>#N/A</v>
      </c>
      <c r="Q49" s="48" t="e">
        <f t="shared" si="8"/>
        <v>#N/A</v>
      </c>
      <c r="R49" s="48" t="e">
        <f t="shared" si="9"/>
        <v>#N/A</v>
      </c>
      <c r="S49" s="48" t="e">
        <f t="shared" si="10"/>
        <v>#N/A</v>
      </c>
      <c r="T49" s="48" t="e">
        <f t="shared" si="11"/>
        <v>#N/A</v>
      </c>
    </row>
    <row r="50" spans="1:20" ht="27">
      <c r="A50" s="42" t="str">
        <f t="shared" si="6"/>
        <v>ID</v>
      </c>
      <c r="B50" s="52" t="s">
        <v>289</v>
      </c>
      <c r="C50" s="85" t="s">
        <v>79</v>
      </c>
      <c r="D50" s="149"/>
      <c r="E50" s="1"/>
      <c r="F50" s="2"/>
      <c r="G50" s="2"/>
      <c r="H50" s="2"/>
      <c r="I50" s="2"/>
      <c r="J50" s="46" t="str">
        <f>IFERROR(AVERAGE(NIST2024[[#This Row],[Documentation]:[Monitoring and Review]]),"NA")</f>
        <v>NA</v>
      </c>
      <c r="K50" s="2"/>
      <c r="L50" s="3"/>
      <c r="O50" s="47" t="s">
        <v>225</v>
      </c>
      <c r="P50" s="48" t="e">
        <f t="shared" si="7"/>
        <v>#N/A</v>
      </c>
      <c r="Q50" s="48" t="e">
        <f t="shared" si="8"/>
        <v>#N/A</v>
      </c>
      <c r="R50" s="48" t="e">
        <f t="shared" si="9"/>
        <v>#N/A</v>
      </c>
      <c r="S50" s="48" t="e">
        <f t="shared" si="10"/>
        <v>#N/A</v>
      </c>
      <c r="T50" s="48" t="e">
        <f t="shared" si="11"/>
        <v>#N/A</v>
      </c>
    </row>
    <row r="51" spans="1:20" ht="27">
      <c r="A51" s="42" t="str">
        <f t="shared" si="6"/>
        <v>ID</v>
      </c>
      <c r="B51" s="52" t="s">
        <v>290</v>
      </c>
      <c r="C51" s="85" t="s">
        <v>80</v>
      </c>
      <c r="D51" s="149"/>
      <c r="E51" s="1"/>
      <c r="F51" s="2"/>
      <c r="G51" s="2"/>
      <c r="H51" s="2"/>
      <c r="I51" s="2"/>
      <c r="J51" s="46" t="str">
        <f>IFERROR(AVERAGE(NIST2024[[#This Row],[Documentation]:[Monitoring and Review]]),"NA")</f>
        <v>NA</v>
      </c>
      <c r="K51" s="2"/>
      <c r="L51" s="3"/>
      <c r="O51" s="47" t="s">
        <v>226</v>
      </c>
      <c r="P51" s="48" t="e">
        <f t="shared" si="7"/>
        <v>#N/A</v>
      </c>
      <c r="Q51" s="48" t="e">
        <f t="shared" si="8"/>
        <v>#N/A</v>
      </c>
      <c r="R51" s="48" t="e">
        <f t="shared" si="9"/>
        <v>#N/A</v>
      </c>
      <c r="S51" s="48" t="e">
        <f t="shared" si="10"/>
        <v>#N/A</v>
      </c>
      <c r="T51" s="48" t="e">
        <f t="shared" si="11"/>
        <v>#N/A</v>
      </c>
    </row>
    <row r="52" spans="1:20" ht="27">
      <c r="A52" s="42" t="str">
        <f t="shared" si="6"/>
        <v>ID</v>
      </c>
      <c r="B52" s="90" t="s">
        <v>291</v>
      </c>
      <c r="C52" s="85" t="s">
        <v>81</v>
      </c>
      <c r="D52" s="149"/>
      <c r="E52" s="1"/>
      <c r="F52" s="2"/>
      <c r="G52" s="2"/>
      <c r="H52" s="2"/>
      <c r="I52" s="2"/>
      <c r="J52" s="46" t="str">
        <f>IFERROR(AVERAGE(NIST2024[[#This Row],[Documentation]:[Monitoring and Review]]),"NA")</f>
        <v>NA</v>
      </c>
      <c r="K52" s="2"/>
      <c r="L52" s="13"/>
      <c r="O52" s="47" t="s">
        <v>227</v>
      </c>
      <c r="P52" s="48" t="e">
        <f t="shared" si="7"/>
        <v>#N/A</v>
      </c>
      <c r="Q52" s="48" t="e">
        <f t="shared" si="8"/>
        <v>#N/A</v>
      </c>
      <c r="R52" s="48" t="e">
        <f t="shared" si="9"/>
        <v>#N/A</v>
      </c>
      <c r="S52" s="48" t="e">
        <f t="shared" si="10"/>
        <v>#N/A</v>
      </c>
      <c r="T52" s="48" t="e">
        <f t="shared" si="11"/>
        <v>#N/A</v>
      </c>
    </row>
    <row r="53" spans="1:20" ht="27">
      <c r="A53" s="42" t="str">
        <f t="shared" si="6"/>
        <v>ID</v>
      </c>
      <c r="B53" s="52" t="s">
        <v>82</v>
      </c>
      <c r="C53" s="85" t="s">
        <v>83</v>
      </c>
      <c r="D53" s="149"/>
      <c r="E53" s="1"/>
      <c r="F53" s="2"/>
      <c r="G53" s="2"/>
      <c r="H53" s="2"/>
      <c r="I53" s="2"/>
      <c r="J53" s="46" t="str">
        <f>IFERROR(AVERAGE(NIST2024[[#This Row],[Documentation]:[Monitoring and Review]]),"NA")</f>
        <v>NA</v>
      </c>
      <c r="K53" s="2"/>
      <c r="L53" s="3"/>
      <c r="O53" s="47" t="s">
        <v>82</v>
      </c>
      <c r="P53" s="48" t="e">
        <f t="shared" si="7"/>
        <v>#N/A</v>
      </c>
      <c r="Q53" s="48" t="e">
        <f t="shared" si="8"/>
        <v>#N/A</v>
      </c>
      <c r="R53" s="48" t="e">
        <f t="shared" si="9"/>
        <v>#N/A</v>
      </c>
      <c r="S53" s="48" t="e">
        <f t="shared" si="10"/>
        <v>#N/A</v>
      </c>
      <c r="T53" s="48" t="e">
        <f t="shared" si="11"/>
        <v>#N/A</v>
      </c>
    </row>
    <row r="54" spans="1:20" ht="27">
      <c r="A54" s="42" t="str">
        <f t="shared" si="6"/>
        <v>ID</v>
      </c>
      <c r="B54" s="52" t="s">
        <v>84</v>
      </c>
      <c r="C54" s="85" t="s">
        <v>85</v>
      </c>
      <c r="D54" s="149"/>
      <c r="E54" s="1"/>
      <c r="F54" s="2"/>
      <c r="G54" s="2"/>
      <c r="H54" s="2"/>
      <c r="I54" s="2"/>
      <c r="J54" s="46" t="str">
        <f>IFERROR(AVERAGE(NIST2024[[#This Row],[Documentation]:[Monitoring and Review]]),"NA")</f>
        <v>NA</v>
      </c>
      <c r="K54" s="2"/>
      <c r="L54" s="3"/>
      <c r="O54" s="47" t="s">
        <v>84</v>
      </c>
      <c r="P54" s="48" t="e">
        <f t="shared" si="7"/>
        <v>#N/A</v>
      </c>
      <c r="Q54" s="48" t="e">
        <f t="shared" si="8"/>
        <v>#N/A</v>
      </c>
      <c r="R54" s="48" t="e">
        <f t="shared" si="9"/>
        <v>#N/A</v>
      </c>
      <c r="S54" s="48" t="e">
        <f t="shared" si="10"/>
        <v>#N/A</v>
      </c>
      <c r="T54" s="48" t="e">
        <f t="shared" si="11"/>
        <v>#N/A</v>
      </c>
    </row>
    <row r="55" spans="1:20" ht="14.5" thickBot="1">
      <c r="A55" s="42" t="str">
        <f t="shared" si="6"/>
        <v>ID</v>
      </c>
      <c r="B55" s="91" t="s">
        <v>86</v>
      </c>
      <c r="C55" s="92" t="s">
        <v>87</v>
      </c>
      <c r="D55" s="149"/>
      <c r="E55" s="11"/>
      <c r="F55" s="12"/>
      <c r="G55" s="12"/>
      <c r="H55" s="12"/>
      <c r="I55" s="12"/>
      <c r="J55" s="58" t="str">
        <f>IFERROR(AVERAGE(NIST2024[[#This Row],[Documentation]:[Monitoring and Review]]),"NA")</f>
        <v>NA</v>
      </c>
      <c r="K55" s="4"/>
      <c r="L55" s="5"/>
      <c r="O55" s="47" t="s">
        <v>86</v>
      </c>
      <c r="P55" s="48" t="e">
        <f t="shared" si="7"/>
        <v>#N/A</v>
      </c>
      <c r="Q55" s="48" t="e">
        <f t="shared" si="8"/>
        <v>#N/A</v>
      </c>
      <c r="R55" s="48" t="e">
        <f t="shared" si="9"/>
        <v>#N/A</v>
      </c>
      <c r="S55" s="48" t="e">
        <f t="shared" si="10"/>
        <v>#N/A</v>
      </c>
      <c r="T55" s="48" t="e">
        <f t="shared" si="11"/>
        <v>#N/A</v>
      </c>
    </row>
    <row r="56" spans="1:20" ht="14">
      <c r="A56" s="42" t="str">
        <f t="shared" si="6"/>
        <v>ID</v>
      </c>
      <c r="B56" s="83" t="s">
        <v>88</v>
      </c>
      <c r="C56" s="84" t="s">
        <v>89</v>
      </c>
      <c r="D56" s="149"/>
      <c r="E56" s="6"/>
      <c r="F56" s="7"/>
      <c r="G56" s="7"/>
      <c r="H56" s="7"/>
      <c r="I56" s="7"/>
      <c r="J56" s="62" t="str">
        <f>IFERROR(AVERAGE(NIST2024[[#This Row],[Documentation]:[Monitoring and Review]]),"NA")</f>
        <v>NA</v>
      </c>
      <c r="K56" s="7"/>
      <c r="L56" s="8"/>
      <c r="O56" s="47" t="s">
        <v>88</v>
      </c>
      <c r="P56" s="48" t="e">
        <f t="shared" si="7"/>
        <v>#N/A</v>
      </c>
      <c r="Q56" s="48" t="e">
        <f t="shared" si="8"/>
        <v>#N/A</v>
      </c>
      <c r="R56" s="48" t="e">
        <f t="shared" si="9"/>
        <v>#N/A</v>
      </c>
      <c r="S56" s="48" t="e">
        <f t="shared" si="10"/>
        <v>#N/A</v>
      </c>
      <c r="T56" s="48" t="e">
        <f t="shared" si="11"/>
        <v>#N/A</v>
      </c>
    </row>
    <row r="57" spans="1:20" ht="40.5">
      <c r="A57" s="42" t="str">
        <f t="shared" si="6"/>
        <v>ID</v>
      </c>
      <c r="B57" s="52" t="s">
        <v>90</v>
      </c>
      <c r="C57" s="85" t="s">
        <v>91</v>
      </c>
      <c r="D57" s="149"/>
      <c r="E57" s="1"/>
      <c r="F57" s="2"/>
      <c r="G57" s="2"/>
      <c r="H57" s="2"/>
      <c r="I57" s="2"/>
      <c r="J57" s="62" t="str">
        <f>IFERROR(AVERAGE(NIST2024[[#This Row],[Documentation]:[Monitoring and Review]]),"NA")</f>
        <v>NA</v>
      </c>
      <c r="K57" s="2"/>
      <c r="L57" s="3"/>
      <c r="O57" s="47" t="s">
        <v>90</v>
      </c>
      <c r="P57" s="48" t="e">
        <f t="shared" si="7"/>
        <v>#N/A</v>
      </c>
      <c r="Q57" s="48" t="e">
        <f t="shared" si="8"/>
        <v>#N/A</v>
      </c>
      <c r="R57" s="48" t="e">
        <f t="shared" si="9"/>
        <v>#N/A</v>
      </c>
      <c r="S57" s="48" t="e">
        <f t="shared" si="10"/>
        <v>#N/A</v>
      </c>
      <c r="T57" s="48" t="e">
        <f t="shared" si="11"/>
        <v>#N/A</v>
      </c>
    </row>
    <row r="58" spans="1:20" ht="27">
      <c r="A58" s="42" t="str">
        <f t="shared" si="6"/>
        <v>ID</v>
      </c>
      <c r="B58" s="52" t="s">
        <v>92</v>
      </c>
      <c r="C58" s="85" t="s">
        <v>93</v>
      </c>
      <c r="D58" s="149"/>
      <c r="E58" s="1"/>
      <c r="F58" s="2"/>
      <c r="G58" s="2"/>
      <c r="H58" s="2"/>
      <c r="I58" s="2"/>
      <c r="J58" s="62" t="str">
        <f>IFERROR(AVERAGE(NIST2024[[#This Row],[Documentation]:[Monitoring and Review]]),"NA")</f>
        <v>NA</v>
      </c>
      <c r="K58" s="2"/>
      <c r="L58" s="3"/>
      <c r="O58" s="47" t="s">
        <v>92</v>
      </c>
      <c r="P58" s="48" t="e">
        <f t="shared" si="7"/>
        <v>#N/A</v>
      </c>
      <c r="Q58" s="48" t="e">
        <f t="shared" si="8"/>
        <v>#N/A</v>
      </c>
      <c r="R58" s="48" t="e">
        <f t="shared" si="9"/>
        <v>#N/A</v>
      </c>
      <c r="S58" s="48" t="e">
        <f t="shared" si="10"/>
        <v>#N/A</v>
      </c>
      <c r="T58" s="48" t="e">
        <f t="shared" si="11"/>
        <v>#N/A</v>
      </c>
    </row>
    <row r="59" spans="1:20" ht="41" thickBot="1">
      <c r="A59" s="42" t="str">
        <f t="shared" si="6"/>
        <v>ID</v>
      </c>
      <c r="B59" s="93" t="s">
        <v>292</v>
      </c>
      <c r="C59" s="81" t="s">
        <v>266</v>
      </c>
      <c r="D59" s="150"/>
      <c r="E59" s="11"/>
      <c r="F59" s="12"/>
      <c r="G59" s="12"/>
      <c r="H59" s="12"/>
      <c r="I59" s="12"/>
      <c r="J59" s="58" t="str">
        <f>IFERROR(AVERAGE(NIST2024[[#This Row],[Documentation]:[Monitoring and Review]]),"NA")</f>
        <v>NA</v>
      </c>
      <c r="K59" s="5"/>
      <c r="L59" s="5"/>
      <c r="O59" s="47" t="s">
        <v>228</v>
      </c>
      <c r="P59" s="48" t="e">
        <f t="shared" si="7"/>
        <v>#N/A</v>
      </c>
      <c r="Q59" s="48" t="e">
        <f t="shared" si="8"/>
        <v>#N/A</v>
      </c>
      <c r="R59" s="48" t="e">
        <f t="shared" si="9"/>
        <v>#N/A</v>
      </c>
      <c r="S59" s="48" t="e">
        <f t="shared" si="10"/>
        <v>#N/A</v>
      </c>
      <c r="T59" s="48" t="e">
        <f t="shared" si="11"/>
        <v>#N/A</v>
      </c>
    </row>
    <row r="60" spans="1:20" ht="27">
      <c r="A60" s="42" t="str">
        <f t="shared" si="6"/>
        <v>PR</v>
      </c>
      <c r="B60" s="59" t="s">
        <v>293</v>
      </c>
      <c r="C60" s="94" t="s">
        <v>94</v>
      </c>
      <c r="D60" s="140" t="s">
        <v>95</v>
      </c>
      <c r="E60" s="6"/>
      <c r="F60" s="7"/>
      <c r="G60" s="7"/>
      <c r="H60" s="7"/>
      <c r="I60" s="7"/>
      <c r="J60" s="62" t="str">
        <f>IFERROR(AVERAGE(NIST2024[[#This Row],[Documentation]:[Monitoring and Review]]),"NA")</f>
        <v>NA</v>
      </c>
      <c r="K60" s="2"/>
      <c r="L60" s="8"/>
      <c r="O60" s="47" t="s">
        <v>229</v>
      </c>
      <c r="P60" s="48" t="e">
        <f t="shared" si="7"/>
        <v>#N/A</v>
      </c>
      <c r="Q60" s="48" t="e">
        <f t="shared" si="8"/>
        <v>#N/A</v>
      </c>
      <c r="R60" s="48" t="e">
        <f t="shared" si="9"/>
        <v>#N/A</v>
      </c>
      <c r="S60" s="48" t="e">
        <f t="shared" si="10"/>
        <v>#N/A</v>
      </c>
      <c r="T60" s="48" t="e">
        <f t="shared" si="11"/>
        <v>#N/A</v>
      </c>
    </row>
    <row r="61" spans="1:20" ht="27">
      <c r="A61" s="42" t="str">
        <f t="shared" si="6"/>
        <v>PR</v>
      </c>
      <c r="B61" s="52" t="s">
        <v>96</v>
      </c>
      <c r="C61" s="85" t="s">
        <v>97</v>
      </c>
      <c r="D61" s="141"/>
      <c r="E61" s="1"/>
      <c r="F61" s="2"/>
      <c r="G61" s="2"/>
      <c r="H61" s="2"/>
      <c r="I61" s="2"/>
      <c r="J61" s="46" t="str">
        <f>IFERROR(AVERAGE(NIST2024[[#This Row],[Documentation]:[Monitoring and Review]]),"NA")</f>
        <v>NA</v>
      </c>
      <c r="K61" s="2"/>
      <c r="L61" s="3"/>
      <c r="O61" s="47" t="s">
        <v>96</v>
      </c>
      <c r="P61" s="48" t="e">
        <f t="shared" si="7"/>
        <v>#N/A</v>
      </c>
      <c r="Q61" s="48" t="e">
        <f t="shared" si="8"/>
        <v>#N/A</v>
      </c>
      <c r="R61" s="48" t="e">
        <f t="shared" si="9"/>
        <v>#N/A</v>
      </c>
      <c r="S61" s="48" t="e">
        <f t="shared" si="10"/>
        <v>#N/A</v>
      </c>
      <c r="T61" s="48" t="e">
        <f t="shared" si="11"/>
        <v>#N/A</v>
      </c>
    </row>
    <row r="62" spans="1:20" ht="27">
      <c r="A62" s="42" t="str">
        <f t="shared" si="6"/>
        <v>PR</v>
      </c>
      <c r="B62" s="90" t="s">
        <v>294</v>
      </c>
      <c r="C62" s="85" t="s">
        <v>258</v>
      </c>
      <c r="D62" s="141"/>
      <c r="E62" s="1"/>
      <c r="F62" s="2"/>
      <c r="G62" s="2"/>
      <c r="H62" s="2"/>
      <c r="I62" s="2"/>
      <c r="J62" s="46" t="str">
        <f>IFERROR(AVERAGE(NIST2024[[#This Row],[Documentation]:[Monitoring and Review]]),"NA")</f>
        <v>NA</v>
      </c>
      <c r="K62" s="2"/>
      <c r="L62" s="3"/>
      <c r="O62" s="47" t="s">
        <v>98</v>
      </c>
      <c r="P62" s="48" t="e">
        <f t="shared" si="7"/>
        <v>#N/A</v>
      </c>
      <c r="Q62" s="48" t="e">
        <f t="shared" si="8"/>
        <v>#N/A</v>
      </c>
      <c r="R62" s="48" t="e">
        <f t="shared" si="9"/>
        <v>#N/A</v>
      </c>
      <c r="S62" s="48" t="e">
        <f t="shared" si="10"/>
        <v>#N/A</v>
      </c>
      <c r="T62" s="48" t="e">
        <f t="shared" si="11"/>
        <v>#N/A</v>
      </c>
    </row>
    <row r="63" spans="1:20" ht="27">
      <c r="A63" s="42" t="str">
        <f t="shared" si="6"/>
        <v>PR</v>
      </c>
      <c r="B63" s="95" t="s">
        <v>295</v>
      </c>
      <c r="C63" s="96" t="s">
        <v>255</v>
      </c>
      <c r="D63" s="141"/>
      <c r="E63" s="1"/>
      <c r="F63" s="2"/>
      <c r="G63" s="2"/>
      <c r="H63" s="2"/>
      <c r="I63" s="2"/>
      <c r="J63" s="46" t="str">
        <f>IFERROR(AVERAGE(NIST2024[[#This Row],[Documentation]:[Monitoring and Review]]),"NA")</f>
        <v>NA</v>
      </c>
      <c r="K63" s="2"/>
      <c r="L63" s="3"/>
      <c r="O63" s="65"/>
      <c r="P63" s="66" t="e">
        <f t="shared" si="7"/>
        <v>#N/A</v>
      </c>
      <c r="Q63" s="67" t="e">
        <f t="shared" si="8"/>
        <v>#N/A</v>
      </c>
      <c r="R63" s="68" t="e">
        <f t="shared" si="9"/>
        <v>#N/A</v>
      </c>
      <c r="S63" s="67" t="e">
        <f t="shared" si="10"/>
        <v>#N/A</v>
      </c>
      <c r="T63" s="67" t="e">
        <f t="shared" si="11"/>
        <v>#N/A</v>
      </c>
    </row>
    <row r="64" spans="1:20" ht="14">
      <c r="A64" s="42" t="str">
        <f t="shared" si="6"/>
        <v>PR</v>
      </c>
      <c r="B64" s="52" t="s">
        <v>99</v>
      </c>
      <c r="C64" s="85" t="s">
        <v>100</v>
      </c>
      <c r="D64" s="141"/>
      <c r="E64" s="1"/>
      <c r="F64" s="2"/>
      <c r="G64" s="2"/>
      <c r="H64" s="2"/>
      <c r="I64" s="2"/>
      <c r="J64" s="46" t="str">
        <f>IFERROR(AVERAGE(NIST2024[[#This Row],[Documentation]:[Monitoring and Review]]),"NA")</f>
        <v>NA</v>
      </c>
      <c r="K64" s="2"/>
      <c r="L64" s="3"/>
      <c r="O64" s="47" t="s">
        <v>99</v>
      </c>
      <c r="P64" s="48" t="e">
        <f t="shared" si="7"/>
        <v>#N/A</v>
      </c>
      <c r="Q64" s="48" t="e">
        <f t="shared" si="8"/>
        <v>#N/A</v>
      </c>
      <c r="R64" s="48" t="e">
        <f t="shared" si="9"/>
        <v>#N/A</v>
      </c>
      <c r="S64" s="48" t="e">
        <f t="shared" si="10"/>
        <v>#N/A</v>
      </c>
      <c r="T64" s="48" t="e">
        <f t="shared" si="11"/>
        <v>#N/A</v>
      </c>
    </row>
    <row r="65" spans="1:21" ht="40.5">
      <c r="A65" s="42" t="str">
        <f t="shared" si="6"/>
        <v>PR</v>
      </c>
      <c r="B65" s="52" t="s">
        <v>296</v>
      </c>
      <c r="C65" s="85" t="s">
        <v>101</v>
      </c>
      <c r="D65" s="141"/>
      <c r="E65" s="1"/>
      <c r="F65" s="2"/>
      <c r="G65" s="2"/>
      <c r="H65" s="2"/>
      <c r="I65" s="2"/>
      <c r="J65" s="46" t="str">
        <f>IFERROR(AVERAGE(NIST2024[[#This Row],[Documentation]:[Monitoring and Review]]),"NA")</f>
        <v>NA</v>
      </c>
      <c r="K65" s="2"/>
      <c r="L65" s="3"/>
      <c r="O65" s="47" t="s">
        <v>230</v>
      </c>
      <c r="P65" s="48" t="e">
        <f t="shared" si="7"/>
        <v>#N/A</v>
      </c>
      <c r="Q65" s="48" t="e">
        <f t="shared" si="8"/>
        <v>#N/A</v>
      </c>
      <c r="R65" s="48" t="e">
        <f t="shared" si="9"/>
        <v>#N/A</v>
      </c>
      <c r="S65" s="48" t="e">
        <f t="shared" si="10"/>
        <v>#N/A</v>
      </c>
      <c r="T65" s="48" t="e">
        <f t="shared" si="11"/>
        <v>#N/A</v>
      </c>
    </row>
    <row r="66" spans="1:21" ht="27.5" thickBot="1">
      <c r="A66" s="42" t="str">
        <f t="shared" si="6"/>
        <v>PR</v>
      </c>
      <c r="B66" s="91" t="s">
        <v>297</v>
      </c>
      <c r="C66" s="92" t="s">
        <v>102</v>
      </c>
      <c r="D66" s="141"/>
      <c r="E66" s="11"/>
      <c r="F66" s="12"/>
      <c r="G66" s="12"/>
      <c r="H66" s="12"/>
      <c r="I66" s="12"/>
      <c r="J66" s="58" t="str">
        <f>IFERROR(AVERAGE(NIST2024[[#This Row],[Documentation]:[Monitoring and Review]]),"NA")</f>
        <v>NA</v>
      </c>
      <c r="K66" s="4"/>
      <c r="L66" s="5"/>
      <c r="O66" s="47" t="s">
        <v>231</v>
      </c>
      <c r="P66" s="48" t="e">
        <f t="shared" si="7"/>
        <v>#N/A</v>
      </c>
      <c r="Q66" s="48" t="e">
        <f t="shared" si="8"/>
        <v>#N/A</v>
      </c>
      <c r="R66" s="48" t="e">
        <f t="shared" si="9"/>
        <v>#N/A</v>
      </c>
      <c r="S66" s="48" t="e">
        <f t="shared" si="10"/>
        <v>#N/A</v>
      </c>
      <c r="T66" s="48" t="e">
        <f t="shared" si="11"/>
        <v>#N/A</v>
      </c>
    </row>
    <row r="67" spans="1:21" ht="54">
      <c r="A67" s="42" t="str">
        <f t="shared" si="6"/>
        <v>PR</v>
      </c>
      <c r="B67" s="97" t="s">
        <v>298</v>
      </c>
      <c r="C67" s="89" t="s">
        <v>261</v>
      </c>
      <c r="D67" s="141"/>
      <c r="E67" s="6"/>
      <c r="F67" s="7"/>
      <c r="G67" s="7"/>
      <c r="H67" s="7"/>
      <c r="I67" s="7"/>
      <c r="J67" s="62" t="str">
        <f>IFERROR(AVERAGE(NIST2024[[#This Row],[Documentation]:[Monitoring and Review]]),"NA")</f>
        <v>NA</v>
      </c>
      <c r="K67" s="9"/>
      <c r="L67" s="10"/>
      <c r="O67" s="47" t="s">
        <v>232</v>
      </c>
      <c r="P67" s="48" t="e">
        <f t="shared" si="7"/>
        <v>#N/A</v>
      </c>
      <c r="Q67" s="48" t="e">
        <f t="shared" si="8"/>
        <v>#N/A</v>
      </c>
      <c r="R67" s="48" t="e">
        <f t="shared" si="9"/>
        <v>#N/A</v>
      </c>
      <c r="S67" s="48" t="e">
        <f t="shared" si="10"/>
        <v>#N/A</v>
      </c>
      <c r="T67" s="48" t="e">
        <f t="shared" si="11"/>
        <v>#N/A</v>
      </c>
    </row>
    <row r="68" spans="1:21" ht="41" thickBot="1">
      <c r="A68" s="42" t="str">
        <f t="shared" si="6"/>
        <v>PR</v>
      </c>
      <c r="B68" s="91" t="s">
        <v>103</v>
      </c>
      <c r="C68" s="92" t="s">
        <v>104</v>
      </c>
      <c r="D68" s="141"/>
      <c r="E68" s="11"/>
      <c r="F68" s="12"/>
      <c r="G68" s="12"/>
      <c r="H68" s="12"/>
      <c r="I68" s="12"/>
      <c r="J68" s="58" t="str">
        <f>IFERROR(AVERAGE(NIST2024[[#This Row],[Documentation]:[Monitoring and Review]]),"NA")</f>
        <v>NA</v>
      </c>
      <c r="K68" s="4"/>
      <c r="L68" s="5"/>
      <c r="O68" s="47" t="s">
        <v>103</v>
      </c>
      <c r="P68" s="48" t="e">
        <f t="shared" si="7"/>
        <v>#N/A</v>
      </c>
      <c r="Q68" s="48" t="e">
        <f t="shared" si="8"/>
        <v>#N/A</v>
      </c>
      <c r="R68" s="48" t="e">
        <f t="shared" si="9"/>
        <v>#N/A</v>
      </c>
      <c r="S68" s="48" t="e">
        <f t="shared" si="10"/>
        <v>#N/A</v>
      </c>
      <c r="T68" s="48" t="e">
        <f t="shared" si="11"/>
        <v>#N/A</v>
      </c>
    </row>
    <row r="69" spans="1:21" ht="27">
      <c r="A69" s="42" t="str">
        <f t="shared" ref="A69:A73" si="12">LEFT(B69,2)</f>
        <v>PR</v>
      </c>
      <c r="B69" s="97" t="s">
        <v>299</v>
      </c>
      <c r="C69" s="89" t="s">
        <v>105</v>
      </c>
      <c r="D69" s="141"/>
      <c r="E69" s="6"/>
      <c r="F69" s="7"/>
      <c r="G69" s="7"/>
      <c r="H69" s="7"/>
      <c r="I69" s="7"/>
      <c r="J69" s="62" t="str">
        <f>IFERROR(AVERAGE(NIST2024[[#This Row],[Documentation]:[Monitoring and Review]]),"NA")</f>
        <v>NA</v>
      </c>
      <c r="K69" s="2"/>
      <c r="L69" s="10"/>
      <c r="O69" s="47" t="s">
        <v>233</v>
      </c>
      <c r="P69" s="48" t="e">
        <f t="shared" si="7"/>
        <v>#N/A</v>
      </c>
      <c r="Q69" s="48" t="e">
        <f t="shared" si="8"/>
        <v>#N/A</v>
      </c>
      <c r="R69" s="48" t="e">
        <f t="shared" si="9"/>
        <v>#N/A</v>
      </c>
      <c r="S69" s="48" t="e">
        <f t="shared" si="10"/>
        <v>#N/A</v>
      </c>
      <c r="T69" s="48" t="e">
        <f t="shared" si="11"/>
        <v>#N/A</v>
      </c>
    </row>
    <row r="70" spans="1:21" ht="27">
      <c r="A70" s="42" t="str">
        <f t="shared" si="12"/>
        <v>PR</v>
      </c>
      <c r="B70" s="52" t="s">
        <v>106</v>
      </c>
      <c r="C70" s="85" t="s">
        <v>107</v>
      </c>
      <c r="D70" s="141"/>
      <c r="E70" s="1"/>
      <c r="F70" s="2"/>
      <c r="G70" s="2"/>
      <c r="H70" s="2"/>
      <c r="I70" s="2"/>
      <c r="J70" s="46" t="str">
        <f>IFERROR(AVERAGE(NIST2024[[#This Row],[Documentation]:[Monitoring and Review]]),"NA")</f>
        <v>NA</v>
      </c>
      <c r="K70" s="2"/>
      <c r="L70" s="3"/>
      <c r="O70" s="47" t="s">
        <v>106</v>
      </c>
      <c r="P70" s="48" t="e">
        <f t="shared" si="7"/>
        <v>#N/A</v>
      </c>
      <c r="Q70" s="48" t="e">
        <f t="shared" si="8"/>
        <v>#N/A</v>
      </c>
      <c r="R70" s="48" t="e">
        <f t="shared" si="9"/>
        <v>#N/A</v>
      </c>
      <c r="S70" s="48" t="e">
        <f t="shared" si="10"/>
        <v>#N/A</v>
      </c>
      <c r="T70" s="48" t="e">
        <f t="shared" si="11"/>
        <v>#N/A</v>
      </c>
    </row>
    <row r="71" spans="1:21" ht="27">
      <c r="A71" s="42" t="str">
        <f t="shared" si="12"/>
        <v>PR</v>
      </c>
      <c r="B71" s="52" t="s">
        <v>108</v>
      </c>
      <c r="C71" s="85" t="s">
        <v>109</v>
      </c>
      <c r="D71" s="141"/>
      <c r="E71" s="1"/>
      <c r="F71" s="2"/>
      <c r="G71" s="2"/>
      <c r="H71" s="2"/>
      <c r="I71" s="2"/>
      <c r="J71" s="46" t="str">
        <f>IFERROR(AVERAGE(NIST2024[[#This Row],[Documentation]:[Monitoring and Review]]),"NA")</f>
        <v>NA</v>
      </c>
      <c r="K71" s="2"/>
      <c r="L71" s="3"/>
      <c r="O71" s="47" t="s">
        <v>108</v>
      </c>
      <c r="P71" s="48" t="e">
        <f t="shared" si="7"/>
        <v>#N/A</v>
      </c>
      <c r="Q71" s="48" t="e">
        <f t="shared" si="8"/>
        <v>#N/A</v>
      </c>
      <c r="R71" s="48" t="e">
        <f t="shared" si="9"/>
        <v>#N/A</v>
      </c>
      <c r="S71" s="48" t="e">
        <f t="shared" si="10"/>
        <v>#N/A</v>
      </c>
      <c r="T71" s="48" t="e">
        <f t="shared" si="11"/>
        <v>#N/A</v>
      </c>
    </row>
    <row r="72" spans="1:21" ht="27.5" thickBot="1">
      <c r="A72" s="42" t="str">
        <f t="shared" si="12"/>
        <v>PR</v>
      </c>
      <c r="B72" s="91" t="s">
        <v>110</v>
      </c>
      <c r="C72" s="92" t="s">
        <v>111</v>
      </c>
      <c r="D72" s="141"/>
      <c r="E72" s="11"/>
      <c r="F72" s="12"/>
      <c r="G72" s="12"/>
      <c r="H72" s="12"/>
      <c r="I72" s="12"/>
      <c r="J72" s="58" t="str">
        <f>IFERROR(AVERAGE(NIST2024[[#This Row],[Documentation]:[Monitoring and Review]]),"NA")</f>
        <v>NA</v>
      </c>
      <c r="K72" s="4"/>
      <c r="L72" s="5"/>
      <c r="O72" s="47" t="s">
        <v>110</v>
      </c>
      <c r="P72" s="48" t="e">
        <f t="shared" ref="P72:P103" si="13">VLOOKUP(E72,$W$5:$X$9,2,FALSE)</f>
        <v>#N/A</v>
      </c>
      <c r="Q72" s="48" t="e">
        <f t="shared" ref="Q72:Q103" si="14">VLOOKUP(F72,$Y$5:$Z$9,2,FALSE)</f>
        <v>#N/A</v>
      </c>
      <c r="R72" s="48" t="e">
        <f t="shared" ref="R72:R103" si="15">VLOOKUP(G72,$AA$5:$AB$9,2,FALSE)</f>
        <v>#N/A</v>
      </c>
      <c r="S72" s="48" t="e">
        <f t="shared" ref="S72:S103" si="16">VLOOKUP(H72,$AC$5:$AD$9,2,FALSE)</f>
        <v>#N/A</v>
      </c>
      <c r="T72" s="48" t="e">
        <f t="shared" ref="T72:T103" si="17">VLOOKUP(I72,$AE$5:$AF$9,2,FALSE)</f>
        <v>#N/A</v>
      </c>
    </row>
    <row r="73" spans="1:21" ht="27">
      <c r="A73" s="42" t="str">
        <f t="shared" si="12"/>
        <v>PR</v>
      </c>
      <c r="B73" s="97" t="s">
        <v>300</v>
      </c>
      <c r="C73" s="89" t="s">
        <v>259</v>
      </c>
      <c r="D73" s="141"/>
      <c r="E73" s="6"/>
      <c r="F73" s="7"/>
      <c r="G73" s="7"/>
      <c r="H73" s="7"/>
      <c r="I73" s="7"/>
      <c r="J73" s="62" t="str">
        <f>IFERROR(AVERAGE(NIST2024[[#This Row],[Documentation]:[Monitoring and Review]]),"NA")</f>
        <v>NA</v>
      </c>
      <c r="K73" s="2"/>
      <c r="L73" s="10"/>
      <c r="O73" s="47" t="s">
        <v>234</v>
      </c>
      <c r="P73" s="48" t="e">
        <f t="shared" si="13"/>
        <v>#N/A</v>
      </c>
      <c r="Q73" s="48" t="e">
        <f t="shared" si="14"/>
        <v>#N/A</v>
      </c>
      <c r="R73" s="48" t="e">
        <f t="shared" si="15"/>
        <v>#N/A</v>
      </c>
      <c r="S73" s="48" t="e">
        <f t="shared" si="16"/>
        <v>#N/A</v>
      </c>
      <c r="T73" s="48" t="e">
        <f t="shared" si="17"/>
        <v>#N/A</v>
      </c>
    </row>
    <row r="74" spans="1:21" ht="27">
      <c r="A74" s="42" t="str">
        <f t="shared" ref="A74:A114" si="18">LEFT(B74,2)</f>
        <v>PR</v>
      </c>
      <c r="B74" s="52" t="s">
        <v>301</v>
      </c>
      <c r="C74" s="85" t="s">
        <v>112</v>
      </c>
      <c r="D74" s="141"/>
      <c r="E74" s="1"/>
      <c r="F74" s="2"/>
      <c r="G74" s="2"/>
      <c r="H74" s="2"/>
      <c r="I74" s="2"/>
      <c r="J74" s="46" t="str">
        <f>IFERROR(AVERAGE(NIST2024[[#This Row],[Documentation]:[Monitoring and Review]]),"NA")</f>
        <v>NA</v>
      </c>
      <c r="K74" s="2"/>
      <c r="L74" s="3"/>
      <c r="O74" s="47" t="s">
        <v>235</v>
      </c>
      <c r="P74" s="48" t="e">
        <f t="shared" si="13"/>
        <v>#N/A</v>
      </c>
      <c r="Q74" s="48" t="e">
        <f t="shared" si="14"/>
        <v>#N/A</v>
      </c>
      <c r="R74" s="48" t="e">
        <f t="shared" si="15"/>
        <v>#N/A</v>
      </c>
      <c r="S74" s="48" t="e">
        <f t="shared" si="16"/>
        <v>#N/A</v>
      </c>
      <c r="T74" s="48" t="e">
        <f t="shared" si="17"/>
        <v>#N/A</v>
      </c>
    </row>
    <row r="75" spans="1:21" ht="27">
      <c r="A75" s="42" t="str">
        <f t="shared" si="18"/>
        <v>PR</v>
      </c>
      <c r="B75" s="52" t="s">
        <v>236</v>
      </c>
      <c r="C75" s="85" t="s">
        <v>113</v>
      </c>
      <c r="D75" s="141"/>
      <c r="E75" s="1"/>
      <c r="F75" s="2"/>
      <c r="G75" s="2"/>
      <c r="H75" s="2"/>
      <c r="I75" s="2"/>
      <c r="J75" s="45" t="str">
        <f>IFERROR(AVERAGE(NIST2024[[#This Row],[Documentation]:[Monitoring and Review]]),"NA")</f>
        <v>NA</v>
      </c>
      <c r="K75" s="2"/>
      <c r="L75" s="3"/>
      <c r="O75" s="47" t="s">
        <v>236</v>
      </c>
      <c r="P75" s="48" t="e">
        <f t="shared" si="13"/>
        <v>#N/A</v>
      </c>
      <c r="Q75" s="48" t="e">
        <f t="shared" si="14"/>
        <v>#N/A</v>
      </c>
      <c r="R75" s="48" t="e">
        <f t="shared" si="15"/>
        <v>#N/A</v>
      </c>
      <c r="S75" s="48" t="e">
        <f t="shared" si="16"/>
        <v>#N/A</v>
      </c>
      <c r="T75" s="48" t="e">
        <f t="shared" si="17"/>
        <v>#N/A</v>
      </c>
    </row>
    <row r="76" spans="1:21" ht="27">
      <c r="A76" s="42" t="str">
        <f t="shared" si="18"/>
        <v>PR</v>
      </c>
      <c r="B76" s="52" t="s">
        <v>302</v>
      </c>
      <c r="C76" s="85" t="s">
        <v>114</v>
      </c>
      <c r="D76" s="141"/>
      <c r="E76" s="1"/>
      <c r="F76" s="2"/>
      <c r="G76" s="2"/>
      <c r="H76" s="2"/>
      <c r="I76" s="2"/>
      <c r="J76" s="46" t="str">
        <f>IFERROR(AVERAGE(NIST2024[[#This Row],[Documentation]:[Monitoring and Review]]),"NA")</f>
        <v>NA</v>
      </c>
      <c r="K76" s="2"/>
      <c r="L76" s="3"/>
      <c r="O76" s="47" t="s">
        <v>237</v>
      </c>
      <c r="P76" s="48" t="e">
        <f t="shared" si="13"/>
        <v>#N/A</v>
      </c>
      <c r="Q76" s="48" t="e">
        <f t="shared" si="14"/>
        <v>#N/A</v>
      </c>
      <c r="R76" s="48" t="e">
        <f t="shared" si="15"/>
        <v>#N/A</v>
      </c>
      <c r="S76" s="48" t="e">
        <f t="shared" si="16"/>
        <v>#N/A</v>
      </c>
      <c r="T76" s="48" t="e">
        <f t="shared" si="17"/>
        <v>#N/A</v>
      </c>
    </row>
    <row r="77" spans="1:21" ht="27">
      <c r="A77" s="42" t="str">
        <f t="shared" si="18"/>
        <v>PR</v>
      </c>
      <c r="B77" s="98" t="s">
        <v>115</v>
      </c>
      <c r="C77" s="99" t="s">
        <v>116</v>
      </c>
      <c r="D77" s="141"/>
      <c r="E77" s="1"/>
      <c r="F77" s="2"/>
      <c r="G77" s="2"/>
      <c r="H77" s="2"/>
      <c r="I77" s="2"/>
      <c r="J77" s="46" t="str">
        <f>IFERROR(AVERAGE(NIST2024[[#This Row],[Documentation]:[Monitoring and Review]]),"NA")</f>
        <v>NA</v>
      </c>
      <c r="K77" s="2"/>
      <c r="L77" s="3"/>
      <c r="O77" s="47" t="s">
        <v>115</v>
      </c>
      <c r="P77" s="48" t="e">
        <f t="shared" si="13"/>
        <v>#N/A</v>
      </c>
      <c r="Q77" s="48" t="e">
        <f t="shared" si="14"/>
        <v>#N/A</v>
      </c>
      <c r="R77" s="48" t="e">
        <f t="shared" si="15"/>
        <v>#N/A</v>
      </c>
      <c r="S77" s="48" t="e">
        <f t="shared" si="16"/>
        <v>#N/A</v>
      </c>
      <c r="T77" s="48" t="e">
        <f t="shared" si="17"/>
        <v>#N/A</v>
      </c>
      <c r="U77" s="100"/>
    </row>
    <row r="78" spans="1:21" ht="41" thickBot="1">
      <c r="A78" s="42" t="str">
        <f t="shared" si="18"/>
        <v>PR</v>
      </c>
      <c r="B78" s="101" t="s">
        <v>303</v>
      </c>
      <c r="C78" s="102" t="s">
        <v>117</v>
      </c>
      <c r="D78" s="141"/>
      <c r="E78" s="11"/>
      <c r="F78" s="12"/>
      <c r="G78" s="12"/>
      <c r="H78" s="12"/>
      <c r="I78" s="12"/>
      <c r="J78" s="58" t="str">
        <f>IFERROR(AVERAGE(NIST2024[[#This Row],[Documentation]:[Monitoring and Review]]),"NA")</f>
        <v>NA</v>
      </c>
      <c r="K78" s="4"/>
      <c r="L78" s="5"/>
      <c r="O78" s="47" t="s">
        <v>238</v>
      </c>
      <c r="P78" s="48" t="e">
        <f t="shared" si="13"/>
        <v>#N/A</v>
      </c>
      <c r="Q78" s="48" t="e">
        <f t="shared" si="14"/>
        <v>#N/A</v>
      </c>
      <c r="R78" s="48" t="e">
        <f t="shared" si="15"/>
        <v>#N/A</v>
      </c>
      <c r="S78" s="48" t="e">
        <f t="shared" si="16"/>
        <v>#N/A</v>
      </c>
      <c r="T78" s="48" t="e">
        <f t="shared" si="17"/>
        <v>#N/A</v>
      </c>
    </row>
    <row r="79" spans="1:21" ht="27">
      <c r="A79" s="42" t="str">
        <f t="shared" si="18"/>
        <v>PR</v>
      </c>
      <c r="B79" s="103" t="s">
        <v>304</v>
      </c>
      <c r="C79" s="104" t="s">
        <v>118</v>
      </c>
      <c r="D79" s="141"/>
      <c r="E79" s="6"/>
      <c r="F79" s="7"/>
      <c r="G79" s="7"/>
      <c r="H79" s="7"/>
      <c r="I79" s="7"/>
      <c r="J79" s="62" t="str">
        <f>IFERROR(AVERAGE(NIST2024[[#This Row],[Documentation]:[Monitoring and Review]]),"NA")</f>
        <v>NA</v>
      </c>
      <c r="K79" s="7"/>
      <c r="L79" s="8"/>
      <c r="O79" s="47" t="s">
        <v>239</v>
      </c>
      <c r="P79" s="48" t="e">
        <f t="shared" si="13"/>
        <v>#N/A</v>
      </c>
      <c r="Q79" s="48" t="e">
        <f t="shared" si="14"/>
        <v>#N/A</v>
      </c>
      <c r="R79" s="48" t="e">
        <f t="shared" si="15"/>
        <v>#N/A</v>
      </c>
      <c r="S79" s="48" t="e">
        <f t="shared" si="16"/>
        <v>#N/A</v>
      </c>
      <c r="T79" s="48" t="e">
        <f t="shared" si="17"/>
        <v>#N/A</v>
      </c>
    </row>
    <row r="80" spans="1:21" ht="27">
      <c r="A80" s="42" t="str">
        <f t="shared" si="18"/>
        <v>PR</v>
      </c>
      <c r="B80" s="98" t="s">
        <v>305</v>
      </c>
      <c r="C80" s="99" t="s">
        <v>119</v>
      </c>
      <c r="D80" s="141"/>
      <c r="E80" s="1"/>
      <c r="F80" s="2"/>
      <c r="G80" s="2"/>
      <c r="H80" s="2"/>
      <c r="I80" s="2"/>
      <c r="J80" s="46" t="str">
        <f>IFERROR(AVERAGE(NIST2024[[#This Row],[Documentation]:[Monitoring and Review]]),"NA")</f>
        <v>NA</v>
      </c>
      <c r="K80" s="2"/>
      <c r="L80" s="3"/>
      <c r="O80" s="47" t="s">
        <v>240</v>
      </c>
      <c r="P80" s="48" t="e">
        <f t="shared" si="13"/>
        <v>#N/A</v>
      </c>
      <c r="Q80" s="48" t="e">
        <f t="shared" si="14"/>
        <v>#N/A</v>
      </c>
      <c r="R80" s="48" t="e">
        <f t="shared" si="15"/>
        <v>#N/A</v>
      </c>
      <c r="S80" s="48" t="e">
        <f t="shared" si="16"/>
        <v>#N/A</v>
      </c>
      <c r="T80" s="48" t="e">
        <f t="shared" si="17"/>
        <v>#N/A</v>
      </c>
    </row>
    <row r="81" spans="1:20" ht="27">
      <c r="A81" s="42" t="str">
        <f t="shared" si="18"/>
        <v>PR</v>
      </c>
      <c r="B81" s="98" t="s">
        <v>306</v>
      </c>
      <c r="C81" s="99" t="s">
        <v>120</v>
      </c>
      <c r="D81" s="141"/>
      <c r="E81" s="1"/>
      <c r="F81" s="2"/>
      <c r="G81" s="2"/>
      <c r="H81" s="2"/>
      <c r="I81" s="2"/>
      <c r="J81" s="46" t="str">
        <f>IFERROR(AVERAGE(NIST2024[[#This Row],[Documentation]:[Monitoring and Review]]),"NA")</f>
        <v>NA</v>
      </c>
      <c r="K81" s="2"/>
      <c r="L81" s="3"/>
      <c r="O81" s="47" t="s">
        <v>241</v>
      </c>
      <c r="P81" s="48" t="e">
        <f t="shared" si="13"/>
        <v>#N/A</v>
      </c>
      <c r="Q81" s="48" t="e">
        <f t="shared" si="14"/>
        <v>#N/A</v>
      </c>
      <c r="R81" s="48" t="e">
        <f t="shared" si="15"/>
        <v>#N/A</v>
      </c>
      <c r="S81" s="48" t="e">
        <f t="shared" si="16"/>
        <v>#N/A</v>
      </c>
      <c r="T81" s="48" t="e">
        <f t="shared" si="17"/>
        <v>#N/A</v>
      </c>
    </row>
    <row r="82" spans="1:20" ht="41" thickBot="1">
      <c r="A82" s="42" t="str">
        <f t="shared" si="18"/>
        <v>PR</v>
      </c>
      <c r="B82" s="105" t="s">
        <v>307</v>
      </c>
      <c r="C82" s="106" t="s">
        <v>121</v>
      </c>
      <c r="D82" s="142"/>
      <c r="E82" s="11"/>
      <c r="F82" s="12"/>
      <c r="G82" s="12"/>
      <c r="H82" s="12"/>
      <c r="I82" s="12"/>
      <c r="J82" s="58" t="str">
        <f>IFERROR(AVERAGE(NIST2024[[#This Row],[Documentation]:[Monitoring and Review]]),"NA")</f>
        <v>NA</v>
      </c>
      <c r="K82" s="5"/>
      <c r="L82" s="5"/>
      <c r="O82" s="47" t="s">
        <v>242</v>
      </c>
      <c r="P82" s="48" t="e">
        <f t="shared" si="13"/>
        <v>#N/A</v>
      </c>
      <c r="Q82" s="48" t="e">
        <f t="shared" si="14"/>
        <v>#N/A</v>
      </c>
      <c r="R82" s="48" t="e">
        <f t="shared" si="15"/>
        <v>#N/A</v>
      </c>
      <c r="S82" s="48" t="e">
        <f t="shared" si="16"/>
        <v>#N/A</v>
      </c>
      <c r="T82" s="48" t="e">
        <f t="shared" si="17"/>
        <v>#N/A</v>
      </c>
    </row>
    <row r="83" spans="1:20" ht="67.5">
      <c r="A83" s="42" t="str">
        <f t="shared" si="18"/>
        <v>DE</v>
      </c>
      <c r="B83" s="107" t="s">
        <v>308</v>
      </c>
      <c r="C83" s="108" t="s">
        <v>260</v>
      </c>
      <c r="D83" s="140" t="s">
        <v>122</v>
      </c>
      <c r="E83" s="6"/>
      <c r="F83" s="7"/>
      <c r="G83" s="7"/>
      <c r="H83" s="7"/>
      <c r="I83" s="7"/>
      <c r="J83" s="62" t="str">
        <f>IFERROR(AVERAGE(NIST2024[[#This Row],[Documentation]:[Monitoring and Review]]),"NA")</f>
        <v>NA</v>
      </c>
      <c r="K83" s="7"/>
      <c r="L83" s="8"/>
      <c r="O83" s="47" t="s">
        <v>243</v>
      </c>
      <c r="P83" s="48" t="e">
        <f t="shared" si="13"/>
        <v>#N/A</v>
      </c>
      <c r="Q83" s="48" t="e">
        <f t="shared" si="14"/>
        <v>#N/A</v>
      </c>
      <c r="R83" s="48" t="e">
        <f t="shared" si="15"/>
        <v>#N/A</v>
      </c>
      <c r="S83" s="48" t="e">
        <f t="shared" si="16"/>
        <v>#N/A</v>
      </c>
      <c r="T83" s="48" t="e">
        <f t="shared" si="17"/>
        <v>#N/A</v>
      </c>
    </row>
    <row r="84" spans="1:20" ht="27">
      <c r="A84" s="42" t="str">
        <f t="shared" si="18"/>
        <v>DE</v>
      </c>
      <c r="B84" s="98" t="s">
        <v>309</v>
      </c>
      <c r="C84" s="99" t="s">
        <v>123</v>
      </c>
      <c r="D84" s="141"/>
      <c r="E84" s="1"/>
      <c r="F84" s="2"/>
      <c r="G84" s="2"/>
      <c r="H84" s="2"/>
      <c r="I84" s="2"/>
      <c r="J84" s="46" t="str">
        <f>IFERROR(AVERAGE(NIST2024[[#This Row],[Documentation]:[Monitoring and Review]]),"NA")</f>
        <v>NA</v>
      </c>
      <c r="K84" s="2"/>
      <c r="L84" s="3"/>
      <c r="O84" s="47" t="s">
        <v>244</v>
      </c>
      <c r="P84" s="48" t="e">
        <f t="shared" si="13"/>
        <v>#N/A</v>
      </c>
      <c r="Q84" s="48" t="e">
        <f t="shared" si="14"/>
        <v>#N/A</v>
      </c>
      <c r="R84" s="48" t="e">
        <f t="shared" si="15"/>
        <v>#N/A</v>
      </c>
      <c r="S84" s="48" t="e">
        <f t="shared" si="16"/>
        <v>#N/A</v>
      </c>
      <c r="T84" s="48" t="e">
        <f t="shared" si="17"/>
        <v>#N/A</v>
      </c>
    </row>
    <row r="85" spans="1:20" ht="27">
      <c r="A85" s="42" t="str">
        <f t="shared" si="18"/>
        <v>DE</v>
      </c>
      <c r="B85" s="98" t="s">
        <v>124</v>
      </c>
      <c r="C85" s="99" t="s">
        <v>125</v>
      </c>
      <c r="D85" s="141"/>
      <c r="E85" s="1"/>
      <c r="F85" s="2"/>
      <c r="G85" s="2"/>
      <c r="H85" s="2"/>
      <c r="I85" s="2"/>
      <c r="J85" s="46" t="str">
        <f>IFERROR(AVERAGE(NIST2024[[#This Row],[Documentation]:[Monitoring and Review]]),"NA")</f>
        <v>NA</v>
      </c>
      <c r="K85" s="2"/>
      <c r="L85" s="3"/>
      <c r="O85" s="47" t="s">
        <v>124</v>
      </c>
      <c r="P85" s="48" t="e">
        <f t="shared" si="13"/>
        <v>#N/A</v>
      </c>
      <c r="Q85" s="48" t="e">
        <f t="shared" si="14"/>
        <v>#N/A</v>
      </c>
      <c r="R85" s="48" t="e">
        <f t="shared" si="15"/>
        <v>#N/A</v>
      </c>
      <c r="S85" s="48" t="e">
        <f t="shared" si="16"/>
        <v>#N/A</v>
      </c>
      <c r="T85" s="48" t="e">
        <f t="shared" si="17"/>
        <v>#N/A</v>
      </c>
    </row>
    <row r="86" spans="1:20" ht="27">
      <c r="A86" s="42" t="str">
        <f t="shared" si="18"/>
        <v>DE</v>
      </c>
      <c r="B86" s="98" t="s">
        <v>126</v>
      </c>
      <c r="C86" s="99" t="s">
        <v>127</v>
      </c>
      <c r="D86" s="141"/>
      <c r="E86" s="1"/>
      <c r="F86" s="2"/>
      <c r="G86" s="2"/>
      <c r="H86" s="2"/>
      <c r="I86" s="2"/>
      <c r="J86" s="46" t="str">
        <f>IFERROR(AVERAGE(NIST2024[[#This Row],[Documentation]:[Monitoring and Review]]),"NA")</f>
        <v>NA</v>
      </c>
      <c r="K86" s="2"/>
      <c r="L86" s="3"/>
      <c r="O86" s="47" t="s">
        <v>126</v>
      </c>
      <c r="P86" s="48" t="e">
        <f t="shared" si="13"/>
        <v>#N/A</v>
      </c>
      <c r="Q86" s="48" t="e">
        <f t="shared" si="14"/>
        <v>#N/A</v>
      </c>
      <c r="R86" s="48" t="e">
        <f t="shared" si="15"/>
        <v>#N/A</v>
      </c>
      <c r="S86" s="48" t="e">
        <f t="shared" si="16"/>
        <v>#N/A</v>
      </c>
      <c r="T86" s="48" t="e">
        <f t="shared" si="17"/>
        <v>#N/A</v>
      </c>
    </row>
    <row r="87" spans="1:20" ht="27.5" thickBot="1">
      <c r="A87" s="42" t="str">
        <f t="shared" si="18"/>
        <v>DE</v>
      </c>
      <c r="B87" s="101" t="s">
        <v>128</v>
      </c>
      <c r="C87" s="102" t="s">
        <v>129</v>
      </c>
      <c r="D87" s="141"/>
      <c r="E87" s="11"/>
      <c r="F87" s="12"/>
      <c r="G87" s="12"/>
      <c r="H87" s="12"/>
      <c r="I87" s="12"/>
      <c r="J87" s="58" t="str">
        <f>IFERROR(AVERAGE(NIST2024[[#This Row],[Documentation]:[Monitoring and Review]]),"NA")</f>
        <v>NA</v>
      </c>
      <c r="K87" s="4"/>
      <c r="L87" s="5"/>
      <c r="O87" s="47" t="s">
        <v>128</v>
      </c>
      <c r="P87" s="48" t="e">
        <f t="shared" si="13"/>
        <v>#N/A</v>
      </c>
      <c r="Q87" s="48" t="e">
        <f t="shared" si="14"/>
        <v>#N/A</v>
      </c>
      <c r="R87" s="48" t="e">
        <f t="shared" si="15"/>
        <v>#N/A</v>
      </c>
      <c r="S87" s="48" t="e">
        <f t="shared" si="16"/>
        <v>#N/A</v>
      </c>
      <c r="T87" s="48" t="e">
        <f t="shared" si="17"/>
        <v>#N/A</v>
      </c>
    </row>
    <row r="88" spans="1:20" ht="27">
      <c r="A88" s="42" t="str">
        <f t="shared" si="18"/>
        <v>DE</v>
      </c>
      <c r="B88" s="103" t="s">
        <v>130</v>
      </c>
      <c r="C88" s="104" t="s">
        <v>131</v>
      </c>
      <c r="D88" s="141"/>
      <c r="E88" s="6"/>
      <c r="F88" s="7"/>
      <c r="G88" s="7"/>
      <c r="H88" s="7"/>
      <c r="I88" s="7"/>
      <c r="J88" s="62" t="str">
        <f>IFERROR(AVERAGE(NIST2024[[#This Row],[Documentation]:[Monitoring and Review]]),"NA")</f>
        <v>NA</v>
      </c>
      <c r="K88" s="7"/>
      <c r="L88" s="8"/>
      <c r="O88" s="47" t="s">
        <v>130</v>
      </c>
      <c r="P88" s="48" t="e">
        <f t="shared" si="13"/>
        <v>#N/A</v>
      </c>
      <c r="Q88" s="48" t="e">
        <f t="shared" si="14"/>
        <v>#N/A</v>
      </c>
      <c r="R88" s="48" t="e">
        <f t="shared" si="15"/>
        <v>#N/A</v>
      </c>
      <c r="S88" s="48" t="e">
        <f t="shared" si="16"/>
        <v>#N/A</v>
      </c>
      <c r="T88" s="48" t="e">
        <f t="shared" si="17"/>
        <v>#N/A</v>
      </c>
    </row>
    <row r="89" spans="1:20" ht="14">
      <c r="A89" s="42" t="str">
        <f t="shared" si="18"/>
        <v>DE</v>
      </c>
      <c r="B89" s="98" t="s">
        <v>132</v>
      </c>
      <c r="C89" s="99" t="s">
        <v>133</v>
      </c>
      <c r="D89" s="141"/>
      <c r="E89" s="1"/>
      <c r="F89" s="2"/>
      <c r="G89" s="2"/>
      <c r="H89" s="2"/>
      <c r="I89" s="2"/>
      <c r="J89" s="46" t="str">
        <f>IFERROR(AVERAGE(NIST2024[[#This Row],[Documentation]:[Monitoring and Review]]),"NA")</f>
        <v>NA</v>
      </c>
      <c r="K89" s="2"/>
      <c r="L89" s="3"/>
      <c r="O89" s="47" t="s">
        <v>132</v>
      </c>
      <c r="P89" s="48" t="e">
        <f t="shared" si="13"/>
        <v>#N/A</v>
      </c>
      <c r="Q89" s="48" t="e">
        <f t="shared" si="14"/>
        <v>#N/A</v>
      </c>
      <c r="R89" s="48" t="e">
        <f t="shared" si="15"/>
        <v>#N/A</v>
      </c>
      <c r="S89" s="48" t="e">
        <f t="shared" si="16"/>
        <v>#N/A</v>
      </c>
      <c r="T89" s="48" t="e">
        <f t="shared" si="17"/>
        <v>#N/A</v>
      </c>
    </row>
    <row r="90" spans="1:20" ht="27">
      <c r="A90" s="42" t="str">
        <f t="shared" si="18"/>
        <v>DE</v>
      </c>
      <c r="B90" s="98" t="s">
        <v>134</v>
      </c>
      <c r="C90" s="99" t="s">
        <v>135</v>
      </c>
      <c r="D90" s="141"/>
      <c r="E90" s="1"/>
      <c r="F90" s="2"/>
      <c r="G90" s="2"/>
      <c r="H90" s="2"/>
      <c r="I90" s="2"/>
      <c r="J90" s="46" t="str">
        <f>IFERROR(AVERAGE(NIST2024[[#This Row],[Documentation]:[Monitoring and Review]]),"NA")</f>
        <v>NA</v>
      </c>
      <c r="K90" s="2"/>
      <c r="L90" s="3"/>
      <c r="O90" s="47" t="s">
        <v>134</v>
      </c>
      <c r="P90" s="48" t="e">
        <f t="shared" si="13"/>
        <v>#N/A</v>
      </c>
      <c r="Q90" s="48" t="e">
        <f t="shared" si="14"/>
        <v>#N/A</v>
      </c>
      <c r="R90" s="48" t="e">
        <f t="shared" si="15"/>
        <v>#N/A</v>
      </c>
      <c r="S90" s="48" t="e">
        <f t="shared" si="16"/>
        <v>#N/A</v>
      </c>
      <c r="T90" s="48" t="e">
        <f t="shared" si="17"/>
        <v>#N/A</v>
      </c>
    </row>
    <row r="91" spans="1:20" ht="27">
      <c r="A91" s="42" t="str">
        <f t="shared" si="18"/>
        <v>DE</v>
      </c>
      <c r="B91" s="98" t="s">
        <v>310</v>
      </c>
      <c r="C91" s="99" t="s">
        <v>136</v>
      </c>
      <c r="D91" s="141"/>
      <c r="E91" s="1"/>
      <c r="F91" s="2"/>
      <c r="G91" s="2"/>
      <c r="H91" s="2"/>
      <c r="I91" s="2"/>
      <c r="J91" s="46" t="str">
        <f>IFERROR(AVERAGE(NIST2024[[#This Row],[Documentation]:[Monitoring and Review]]),"NA")</f>
        <v>NA</v>
      </c>
      <c r="K91" s="2"/>
      <c r="L91" s="3"/>
      <c r="O91" s="47" t="s">
        <v>245</v>
      </c>
      <c r="P91" s="48" t="e">
        <f t="shared" si="13"/>
        <v>#N/A</v>
      </c>
      <c r="Q91" s="48" t="e">
        <f t="shared" si="14"/>
        <v>#N/A</v>
      </c>
      <c r="R91" s="48" t="e">
        <f t="shared" si="15"/>
        <v>#N/A</v>
      </c>
      <c r="S91" s="48" t="e">
        <f t="shared" si="16"/>
        <v>#N/A</v>
      </c>
      <c r="T91" s="48" t="e">
        <f t="shared" si="17"/>
        <v>#N/A</v>
      </c>
    </row>
    <row r="92" spans="1:20" ht="27">
      <c r="A92" s="42" t="str">
        <f t="shared" si="18"/>
        <v>DE</v>
      </c>
      <c r="B92" s="98" t="s">
        <v>137</v>
      </c>
      <c r="C92" s="99" t="s">
        <v>138</v>
      </c>
      <c r="D92" s="141"/>
      <c r="E92" s="1"/>
      <c r="F92" s="2"/>
      <c r="G92" s="2"/>
      <c r="H92" s="2"/>
      <c r="I92" s="2"/>
      <c r="J92" s="46" t="str">
        <f>IFERROR(AVERAGE(NIST2024[[#This Row],[Documentation]:[Monitoring and Review]]),"NA")</f>
        <v>NA</v>
      </c>
      <c r="K92" s="2"/>
      <c r="L92" s="3"/>
      <c r="O92" s="47" t="s">
        <v>137</v>
      </c>
      <c r="P92" s="48" t="e">
        <f t="shared" si="13"/>
        <v>#N/A</v>
      </c>
      <c r="Q92" s="48" t="e">
        <f t="shared" si="14"/>
        <v>#N/A</v>
      </c>
      <c r="R92" s="48" t="e">
        <f t="shared" si="15"/>
        <v>#N/A</v>
      </c>
      <c r="S92" s="48" t="e">
        <f t="shared" si="16"/>
        <v>#N/A</v>
      </c>
      <c r="T92" s="48" t="e">
        <f t="shared" si="17"/>
        <v>#N/A</v>
      </c>
    </row>
    <row r="93" spans="1:20" ht="27.5" thickBot="1">
      <c r="A93" s="42" t="str">
        <f t="shared" si="18"/>
        <v>DE</v>
      </c>
      <c r="B93" s="105" t="s">
        <v>139</v>
      </c>
      <c r="C93" s="106" t="s">
        <v>140</v>
      </c>
      <c r="D93" s="142"/>
      <c r="E93" s="11"/>
      <c r="F93" s="12"/>
      <c r="G93" s="12"/>
      <c r="H93" s="12"/>
      <c r="I93" s="12"/>
      <c r="J93" s="58" t="str">
        <f>IFERROR(AVERAGE(NIST2024[[#This Row],[Documentation]:[Monitoring and Review]]),"NA")</f>
        <v>NA</v>
      </c>
      <c r="K93" s="5"/>
      <c r="L93" s="5"/>
      <c r="O93" s="47" t="s">
        <v>139</v>
      </c>
      <c r="P93" s="48" t="e">
        <f t="shared" si="13"/>
        <v>#N/A</v>
      </c>
      <c r="Q93" s="48" t="e">
        <f t="shared" si="14"/>
        <v>#N/A</v>
      </c>
      <c r="R93" s="48" t="e">
        <f t="shared" si="15"/>
        <v>#N/A</v>
      </c>
      <c r="S93" s="48" t="e">
        <f t="shared" si="16"/>
        <v>#N/A</v>
      </c>
      <c r="T93" s="48" t="e">
        <f t="shared" si="17"/>
        <v>#N/A</v>
      </c>
    </row>
    <row r="94" spans="1:20" ht="27">
      <c r="A94" s="42" t="str">
        <f t="shared" si="18"/>
        <v>RS</v>
      </c>
      <c r="B94" s="107" t="s">
        <v>311</v>
      </c>
      <c r="C94" s="108" t="s">
        <v>141</v>
      </c>
      <c r="D94" s="140" t="s">
        <v>142</v>
      </c>
      <c r="E94" s="6"/>
      <c r="F94" s="7"/>
      <c r="G94" s="7"/>
      <c r="H94" s="7"/>
      <c r="I94" s="7"/>
      <c r="J94" s="62" t="str">
        <f>IFERROR(AVERAGE(NIST2024[[#This Row],[Documentation]:[Monitoring and Review]]),"NA")</f>
        <v>NA</v>
      </c>
      <c r="K94" s="7"/>
      <c r="L94" s="8"/>
      <c r="O94" s="47" t="s">
        <v>246</v>
      </c>
      <c r="P94" s="48" t="e">
        <f t="shared" si="13"/>
        <v>#N/A</v>
      </c>
      <c r="Q94" s="48" t="e">
        <f t="shared" si="14"/>
        <v>#N/A</v>
      </c>
      <c r="R94" s="48" t="e">
        <f t="shared" si="15"/>
        <v>#N/A</v>
      </c>
      <c r="S94" s="48" t="e">
        <f t="shared" si="16"/>
        <v>#N/A</v>
      </c>
      <c r="T94" s="48" t="e">
        <f t="shared" si="17"/>
        <v>#N/A</v>
      </c>
    </row>
    <row r="95" spans="1:20" ht="27">
      <c r="A95" s="42" t="str">
        <f t="shared" si="18"/>
        <v>RS</v>
      </c>
      <c r="B95" s="52" t="s">
        <v>312</v>
      </c>
      <c r="C95" s="85" t="s">
        <v>143</v>
      </c>
      <c r="D95" s="141"/>
      <c r="E95" s="1"/>
      <c r="F95" s="2"/>
      <c r="G95" s="2"/>
      <c r="H95" s="2"/>
      <c r="I95" s="2"/>
      <c r="J95" s="46" t="str">
        <f>IFERROR(AVERAGE(NIST2024[[#This Row],[Documentation]:[Monitoring and Review]]),"NA")</f>
        <v>NA</v>
      </c>
      <c r="K95" s="2"/>
      <c r="L95" s="3"/>
      <c r="O95" s="47" t="s">
        <v>247</v>
      </c>
      <c r="P95" s="48" t="e">
        <f t="shared" si="13"/>
        <v>#N/A</v>
      </c>
      <c r="Q95" s="48" t="e">
        <f t="shared" si="14"/>
        <v>#N/A</v>
      </c>
      <c r="R95" s="48" t="e">
        <f t="shared" si="15"/>
        <v>#N/A</v>
      </c>
      <c r="S95" s="48" t="e">
        <f t="shared" si="16"/>
        <v>#N/A</v>
      </c>
      <c r="T95" s="48" t="e">
        <f t="shared" si="17"/>
        <v>#N/A</v>
      </c>
    </row>
    <row r="96" spans="1:20" ht="27">
      <c r="A96" s="42" t="str">
        <f t="shared" si="18"/>
        <v>RS</v>
      </c>
      <c r="B96" s="52" t="s">
        <v>144</v>
      </c>
      <c r="C96" s="85" t="s">
        <v>145</v>
      </c>
      <c r="D96" s="141"/>
      <c r="E96" s="1"/>
      <c r="F96" s="2"/>
      <c r="G96" s="2"/>
      <c r="H96" s="2"/>
      <c r="I96" s="2"/>
      <c r="J96" s="46" t="str">
        <f>IFERROR(AVERAGE(NIST2024[[#This Row],[Documentation]:[Monitoring and Review]]),"NA")</f>
        <v>NA</v>
      </c>
      <c r="K96" s="2"/>
      <c r="L96" s="3"/>
      <c r="O96" s="47" t="s">
        <v>248</v>
      </c>
      <c r="P96" s="48" t="e">
        <f t="shared" si="13"/>
        <v>#N/A</v>
      </c>
      <c r="Q96" s="48" t="e">
        <f t="shared" si="14"/>
        <v>#N/A</v>
      </c>
      <c r="R96" s="48" t="e">
        <f t="shared" si="15"/>
        <v>#N/A</v>
      </c>
      <c r="S96" s="48" t="e">
        <f t="shared" si="16"/>
        <v>#N/A</v>
      </c>
      <c r="T96" s="48" t="e">
        <f t="shared" si="17"/>
        <v>#N/A</v>
      </c>
    </row>
    <row r="97" spans="1:43" ht="14">
      <c r="A97" s="42" t="str">
        <f t="shared" si="18"/>
        <v>RS</v>
      </c>
      <c r="B97" s="52" t="s">
        <v>146</v>
      </c>
      <c r="C97" s="85" t="s">
        <v>147</v>
      </c>
      <c r="D97" s="141"/>
      <c r="E97" s="1"/>
      <c r="F97" s="2"/>
      <c r="G97" s="2"/>
      <c r="H97" s="2"/>
      <c r="I97" s="2"/>
      <c r="J97" s="46" t="str">
        <f>IFERROR(AVERAGE(NIST2024[[#This Row],[Documentation]:[Monitoring and Review]]),"NA")</f>
        <v>NA</v>
      </c>
      <c r="K97" s="2"/>
      <c r="L97" s="3"/>
      <c r="O97" s="47" t="s">
        <v>146</v>
      </c>
      <c r="P97" s="48" t="e">
        <f t="shared" si="13"/>
        <v>#N/A</v>
      </c>
      <c r="Q97" s="48" t="e">
        <f t="shared" si="14"/>
        <v>#N/A</v>
      </c>
      <c r="R97" s="48" t="e">
        <f t="shared" si="15"/>
        <v>#N/A</v>
      </c>
      <c r="S97" s="48" t="e">
        <f t="shared" si="16"/>
        <v>#N/A</v>
      </c>
      <c r="T97" s="48" t="e">
        <f t="shared" si="17"/>
        <v>#N/A</v>
      </c>
    </row>
    <row r="98" spans="1:43" ht="14.5" thickBot="1">
      <c r="A98" s="42" t="str">
        <f t="shared" si="18"/>
        <v>RS</v>
      </c>
      <c r="B98" s="91" t="s">
        <v>148</v>
      </c>
      <c r="C98" s="109" t="s">
        <v>149</v>
      </c>
      <c r="D98" s="141"/>
      <c r="E98" s="11"/>
      <c r="F98" s="12"/>
      <c r="G98" s="12"/>
      <c r="H98" s="12"/>
      <c r="I98" s="12"/>
      <c r="J98" s="58" t="str">
        <f>IFERROR(AVERAGE(NIST2024[[#This Row],[Documentation]:[Monitoring and Review]]),"NA")</f>
        <v>NA</v>
      </c>
      <c r="K98" s="4"/>
      <c r="L98" s="5"/>
      <c r="O98" s="47" t="s">
        <v>148</v>
      </c>
      <c r="P98" s="48" t="e">
        <f t="shared" si="13"/>
        <v>#N/A</v>
      </c>
      <c r="Q98" s="48" t="e">
        <f t="shared" si="14"/>
        <v>#N/A</v>
      </c>
      <c r="R98" s="48" t="e">
        <f t="shared" si="15"/>
        <v>#N/A</v>
      </c>
      <c r="S98" s="48" t="e">
        <f t="shared" si="16"/>
        <v>#N/A</v>
      </c>
      <c r="T98" s="48" t="e">
        <f t="shared" si="17"/>
        <v>#N/A</v>
      </c>
      <c r="AQ98" s="110"/>
    </row>
    <row r="99" spans="1:43" ht="27">
      <c r="A99" s="42" t="str">
        <f t="shared" si="18"/>
        <v>RS</v>
      </c>
      <c r="B99" s="97" t="s">
        <v>150</v>
      </c>
      <c r="C99" s="89" t="s">
        <v>151</v>
      </c>
      <c r="D99" s="141"/>
      <c r="E99" s="6"/>
      <c r="F99" s="7"/>
      <c r="G99" s="7"/>
      <c r="H99" s="7"/>
      <c r="I99" s="7"/>
      <c r="J99" s="62" t="str">
        <f>IFERROR(AVERAGE(NIST2024[[#This Row],[Documentation]:[Monitoring and Review]]),"NA")</f>
        <v>NA</v>
      </c>
      <c r="K99" s="9"/>
      <c r="L99" s="10"/>
      <c r="O99" s="47" t="s">
        <v>150</v>
      </c>
      <c r="P99" s="48" t="e">
        <f t="shared" si="13"/>
        <v>#N/A</v>
      </c>
      <c r="Q99" s="48" t="e">
        <f t="shared" si="14"/>
        <v>#N/A</v>
      </c>
      <c r="R99" s="48" t="e">
        <f t="shared" si="15"/>
        <v>#N/A</v>
      </c>
      <c r="S99" s="48" t="e">
        <f t="shared" si="16"/>
        <v>#N/A</v>
      </c>
      <c r="T99" s="48" t="e">
        <f t="shared" si="17"/>
        <v>#N/A</v>
      </c>
      <c r="AQ99" s="110"/>
    </row>
    <row r="100" spans="1:43" ht="27">
      <c r="A100" s="42" t="str">
        <f t="shared" si="18"/>
        <v>RS</v>
      </c>
      <c r="B100" s="52" t="s">
        <v>152</v>
      </c>
      <c r="C100" s="85" t="s">
        <v>153</v>
      </c>
      <c r="D100" s="141"/>
      <c r="E100" s="1"/>
      <c r="F100" s="2"/>
      <c r="G100" s="2"/>
      <c r="H100" s="2"/>
      <c r="I100" s="2"/>
      <c r="J100" s="46" t="str">
        <f>IFERROR(AVERAGE(NIST2024[[#This Row],[Documentation]:[Monitoring and Review]]),"NA")</f>
        <v>NA</v>
      </c>
      <c r="K100" s="2"/>
      <c r="L100" s="3"/>
      <c r="O100" s="47" t="s">
        <v>152</v>
      </c>
      <c r="P100" s="48" t="e">
        <f t="shared" si="13"/>
        <v>#N/A</v>
      </c>
      <c r="Q100" s="48" t="e">
        <f t="shared" si="14"/>
        <v>#N/A</v>
      </c>
      <c r="R100" s="48" t="e">
        <f t="shared" si="15"/>
        <v>#N/A</v>
      </c>
      <c r="S100" s="48" t="e">
        <f t="shared" si="16"/>
        <v>#N/A</v>
      </c>
      <c r="T100" s="48" t="e">
        <f t="shared" si="17"/>
        <v>#N/A</v>
      </c>
    </row>
    <row r="101" spans="1:43" ht="27">
      <c r="A101" s="42" t="str">
        <f t="shared" si="18"/>
        <v>RS</v>
      </c>
      <c r="B101" s="52" t="s">
        <v>154</v>
      </c>
      <c r="C101" s="85" t="s">
        <v>155</v>
      </c>
      <c r="D101" s="141"/>
      <c r="E101" s="1"/>
      <c r="F101" s="2"/>
      <c r="G101" s="2"/>
      <c r="H101" s="2"/>
      <c r="I101" s="2"/>
      <c r="J101" s="46" t="str">
        <f>IFERROR(AVERAGE(NIST2024[[#This Row],[Documentation]:[Monitoring and Review]]),"NA")</f>
        <v>NA</v>
      </c>
      <c r="K101" s="2"/>
      <c r="L101" s="3"/>
      <c r="O101" s="47" t="s">
        <v>154</v>
      </c>
      <c r="P101" s="48" t="e">
        <f t="shared" si="13"/>
        <v>#N/A</v>
      </c>
      <c r="Q101" s="48" t="e">
        <f t="shared" si="14"/>
        <v>#N/A</v>
      </c>
      <c r="R101" s="48" t="e">
        <f t="shared" si="15"/>
        <v>#N/A</v>
      </c>
      <c r="S101" s="48" t="e">
        <f t="shared" si="16"/>
        <v>#N/A</v>
      </c>
      <c r="T101" s="48" t="e">
        <f t="shared" si="17"/>
        <v>#N/A</v>
      </c>
    </row>
    <row r="102" spans="1:43" ht="14.5" thickBot="1">
      <c r="A102" s="42" t="str">
        <f t="shared" si="18"/>
        <v>RS</v>
      </c>
      <c r="B102" s="91" t="s">
        <v>156</v>
      </c>
      <c r="C102" s="92" t="s">
        <v>157</v>
      </c>
      <c r="D102" s="141"/>
      <c r="E102" s="11"/>
      <c r="F102" s="12"/>
      <c r="G102" s="12"/>
      <c r="H102" s="12"/>
      <c r="I102" s="12"/>
      <c r="J102" s="58" t="str">
        <f>IFERROR(AVERAGE(NIST2024[[#This Row],[Documentation]:[Monitoring and Review]]),"NA")</f>
        <v>NA</v>
      </c>
      <c r="K102" s="4"/>
      <c r="L102" s="5"/>
      <c r="O102" s="47" t="s">
        <v>156</v>
      </c>
      <c r="P102" s="48" t="e">
        <f t="shared" si="13"/>
        <v>#N/A</v>
      </c>
      <c r="Q102" s="48" t="e">
        <f t="shared" si="14"/>
        <v>#N/A</v>
      </c>
      <c r="R102" s="48" t="e">
        <f t="shared" si="15"/>
        <v>#N/A</v>
      </c>
      <c r="S102" s="48" t="e">
        <f t="shared" si="16"/>
        <v>#N/A</v>
      </c>
      <c r="T102" s="48" t="e">
        <f t="shared" si="17"/>
        <v>#N/A</v>
      </c>
    </row>
    <row r="103" spans="1:43" ht="14">
      <c r="A103" s="42" t="str">
        <f t="shared" si="18"/>
        <v>RS</v>
      </c>
      <c r="B103" s="97" t="s">
        <v>158</v>
      </c>
      <c r="C103" s="89" t="s">
        <v>159</v>
      </c>
      <c r="D103" s="141"/>
      <c r="E103" s="6"/>
      <c r="F103" s="7"/>
      <c r="G103" s="7"/>
      <c r="H103" s="7"/>
      <c r="I103" s="7"/>
      <c r="J103" s="62" t="str">
        <f>IFERROR(AVERAGE(NIST2024[[#This Row],[Documentation]:[Monitoring and Review]]),"NA")</f>
        <v>NA</v>
      </c>
      <c r="K103" s="9"/>
      <c r="L103" s="10"/>
      <c r="O103" s="47" t="s">
        <v>158</v>
      </c>
      <c r="P103" s="48" t="e">
        <f t="shared" si="13"/>
        <v>#N/A</v>
      </c>
      <c r="Q103" s="48" t="e">
        <f t="shared" si="14"/>
        <v>#N/A</v>
      </c>
      <c r="R103" s="48" t="e">
        <f t="shared" si="15"/>
        <v>#N/A</v>
      </c>
      <c r="S103" s="48" t="e">
        <f t="shared" si="16"/>
        <v>#N/A</v>
      </c>
      <c r="T103" s="48" t="e">
        <f t="shared" si="17"/>
        <v>#N/A</v>
      </c>
    </row>
    <row r="104" spans="1:43" ht="27.5" thickBot="1">
      <c r="A104" s="42" t="str">
        <f t="shared" si="18"/>
        <v>RS</v>
      </c>
      <c r="B104" s="91" t="s">
        <v>160</v>
      </c>
      <c r="C104" s="92" t="s">
        <v>161</v>
      </c>
      <c r="D104" s="141"/>
      <c r="E104" s="11"/>
      <c r="F104" s="12"/>
      <c r="G104" s="12"/>
      <c r="H104" s="12"/>
      <c r="I104" s="12"/>
      <c r="J104" s="58" t="str">
        <f>IFERROR(AVERAGE(NIST2024[[#This Row],[Documentation]:[Monitoring and Review]]),"NA")</f>
        <v>NA</v>
      </c>
      <c r="K104" s="4"/>
      <c r="L104" s="5"/>
      <c r="O104" s="47" t="s">
        <v>160</v>
      </c>
      <c r="P104" s="48" t="e">
        <f t="shared" ref="P104:P114" si="19">VLOOKUP(E104,$W$5:$X$9,2,FALSE)</f>
        <v>#N/A</v>
      </c>
      <c r="Q104" s="48" t="e">
        <f t="shared" ref="Q104:Q114" si="20">VLOOKUP(F104,$Y$5:$Z$9,2,FALSE)</f>
        <v>#N/A</v>
      </c>
      <c r="R104" s="48" t="e">
        <f t="shared" ref="R104:R114" si="21">VLOOKUP(G104,$AA$5:$AB$9,2,FALSE)</f>
        <v>#N/A</v>
      </c>
      <c r="S104" s="48" t="e">
        <f t="shared" ref="S104:S114" si="22">VLOOKUP(H104,$AC$5:$AD$9,2,FALSE)</f>
        <v>#N/A</v>
      </c>
      <c r="T104" s="48" t="e">
        <f t="shared" ref="T104:T114" si="23">VLOOKUP(I104,$AE$5:$AF$9,2,FALSE)</f>
        <v>#N/A</v>
      </c>
    </row>
    <row r="105" spans="1:43" ht="27">
      <c r="A105" s="42" t="str">
        <f t="shared" si="18"/>
        <v>RS</v>
      </c>
      <c r="B105" s="83" t="s">
        <v>313</v>
      </c>
      <c r="C105" s="84" t="s">
        <v>162</v>
      </c>
      <c r="D105" s="141"/>
      <c r="E105" s="6"/>
      <c r="F105" s="7"/>
      <c r="G105" s="7"/>
      <c r="H105" s="7"/>
      <c r="I105" s="7"/>
      <c r="J105" s="62" t="str">
        <f>IFERROR(AVERAGE(NIST2024[[#This Row],[Documentation]:[Monitoring and Review]]),"NA")</f>
        <v>NA</v>
      </c>
      <c r="K105" s="7"/>
      <c r="L105" s="8"/>
      <c r="O105" s="47" t="s">
        <v>249</v>
      </c>
      <c r="P105" s="48" t="e">
        <f t="shared" si="19"/>
        <v>#N/A</v>
      </c>
      <c r="Q105" s="48" t="e">
        <f t="shared" si="20"/>
        <v>#N/A</v>
      </c>
      <c r="R105" s="48" t="e">
        <f t="shared" si="21"/>
        <v>#N/A</v>
      </c>
      <c r="S105" s="48" t="e">
        <f t="shared" si="22"/>
        <v>#N/A</v>
      </c>
      <c r="T105" s="48" t="e">
        <f t="shared" si="23"/>
        <v>#N/A</v>
      </c>
    </row>
    <row r="106" spans="1:43" ht="27.5" thickBot="1">
      <c r="A106" s="42" t="str">
        <f t="shared" si="18"/>
        <v>RS</v>
      </c>
      <c r="B106" s="111" t="s">
        <v>314</v>
      </c>
      <c r="C106" s="81" t="s">
        <v>163</v>
      </c>
      <c r="D106" s="142"/>
      <c r="E106" s="11"/>
      <c r="F106" s="12"/>
      <c r="G106" s="12"/>
      <c r="H106" s="12"/>
      <c r="I106" s="12"/>
      <c r="J106" s="58" t="str">
        <f>IFERROR(AVERAGE(NIST2024[[#This Row],[Documentation]:[Monitoring and Review]]),"NA")</f>
        <v>NA</v>
      </c>
      <c r="K106" s="5"/>
      <c r="L106" s="5"/>
      <c r="O106" s="47" t="s">
        <v>250</v>
      </c>
      <c r="P106" s="48" t="e">
        <f t="shared" si="19"/>
        <v>#N/A</v>
      </c>
      <c r="Q106" s="48" t="e">
        <f t="shared" si="20"/>
        <v>#N/A</v>
      </c>
      <c r="R106" s="48" t="e">
        <f t="shared" si="21"/>
        <v>#N/A</v>
      </c>
      <c r="S106" s="48" t="e">
        <f t="shared" si="22"/>
        <v>#N/A</v>
      </c>
      <c r="T106" s="48" t="e">
        <f t="shared" si="23"/>
        <v>#N/A</v>
      </c>
    </row>
    <row r="107" spans="1:43" ht="27">
      <c r="A107" s="42" t="str">
        <f t="shared" si="18"/>
        <v>RC</v>
      </c>
      <c r="B107" s="112" t="s">
        <v>315</v>
      </c>
      <c r="C107" s="94" t="s">
        <v>164</v>
      </c>
      <c r="D107" s="140" t="s">
        <v>165</v>
      </c>
      <c r="E107" s="6"/>
      <c r="F107" s="7"/>
      <c r="G107" s="7"/>
      <c r="H107" s="7"/>
      <c r="I107" s="7"/>
      <c r="J107" s="62" t="str">
        <f>IFERROR(AVERAGE(NIST2024[[#This Row],[Documentation]:[Monitoring and Review]]),"NA")</f>
        <v>NA</v>
      </c>
      <c r="K107" s="7"/>
      <c r="L107" s="8"/>
      <c r="O107" s="47" t="s">
        <v>251</v>
      </c>
      <c r="P107" s="48" t="e">
        <f t="shared" si="19"/>
        <v>#N/A</v>
      </c>
      <c r="Q107" s="48" t="e">
        <f t="shared" si="20"/>
        <v>#N/A</v>
      </c>
      <c r="R107" s="48" t="e">
        <f t="shared" si="21"/>
        <v>#N/A</v>
      </c>
      <c r="S107" s="48" t="e">
        <f t="shared" si="22"/>
        <v>#N/A</v>
      </c>
      <c r="T107" s="48" t="e">
        <f t="shared" si="23"/>
        <v>#N/A</v>
      </c>
    </row>
    <row r="108" spans="1:43" ht="27">
      <c r="A108" s="42" t="str">
        <f t="shared" si="18"/>
        <v>RC</v>
      </c>
      <c r="B108" s="69" t="s">
        <v>316</v>
      </c>
      <c r="C108" s="85" t="s">
        <v>166</v>
      </c>
      <c r="D108" s="141"/>
      <c r="E108" s="1"/>
      <c r="F108" s="2"/>
      <c r="G108" s="2"/>
      <c r="H108" s="2"/>
      <c r="I108" s="2"/>
      <c r="J108" s="46" t="str">
        <f>IFERROR(AVERAGE(NIST2024[[#This Row],[Documentation]:[Monitoring and Review]]),"NA")</f>
        <v>NA</v>
      </c>
      <c r="K108" s="2"/>
      <c r="L108" s="3"/>
      <c r="O108" s="47" t="s">
        <v>252</v>
      </c>
      <c r="P108" s="48" t="e">
        <f t="shared" si="19"/>
        <v>#N/A</v>
      </c>
      <c r="Q108" s="48" t="e">
        <f t="shared" si="20"/>
        <v>#N/A</v>
      </c>
      <c r="R108" s="48" t="e">
        <f t="shared" si="21"/>
        <v>#N/A</v>
      </c>
      <c r="S108" s="48" t="e">
        <f t="shared" si="22"/>
        <v>#N/A</v>
      </c>
      <c r="T108" s="48" t="e">
        <f t="shared" si="23"/>
        <v>#N/A</v>
      </c>
    </row>
    <row r="109" spans="1:43" ht="27">
      <c r="A109" s="42" t="str">
        <f t="shared" si="18"/>
        <v>RC</v>
      </c>
      <c r="B109" s="69" t="s">
        <v>167</v>
      </c>
      <c r="C109" s="85" t="s">
        <v>168</v>
      </c>
      <c r="D109" s="141"/>
      <c r="E109" s="1"/>
      <c r="F109" s="2"/>
      <c r="G109" s="2"/>
      <c r="H109" s="2"/>
      <c r="I109" s="2"/>
      <c r="J109" s="46" t="str">
        <f>IFERROR(AVERAGE(NIST2024[[#This Row],[Documentation]:[Monitoring and Review]]),"NA")</f>
        <v>NA</v>
      </c>
      <c r="K109" s="2"/>
      <c r="L109" s="3"/>
      <c r="O109" s="47" t="s">
        <v>167</v>
      </c>
      <c r="P109" s="48" t="e">
        <f t="shared" si="19"/>
        <v>#N/A</v>
      </c>
      <c r="Q109" s="48" t="e">
        <f t="shared" si="20"/>
        <v>#N/A</v>
      </c>
      <c r="R109" s="48" t="e">
        <f t="shared" si="21"/>
        <v>#N/A</v>
      </c>
      <c r="S109" s="48" t="e">
        <f t="shared" si="22"/>
        <v>#N/A</v>
      </c>
      <c r="T109" s="48" t="e">
        <f t="shared" si="23"/>
        <v>#N/A</v>
      </c>
    </row>
    <row r="110" spans="1:43" ht="40.5">
      <c r="A110" s="42" t="str">
        <f t="shared" si="18"/>
        <v>RC</v>
      </c>
      <c r="B110" s="69" t="s">
        <v>169</v>
      </c>
      <c r="C110" s="113" t="s">
        <v>170</v>
      </c>
      <c r="D110" s="141"/>
      <c r="E110" s="1"/>
      <c r="F110" s="2"/>
      <c r="G110" s="2"/>
      <c r="H110" s="2"/>
      <c r="I110" s="2"/>
      <c r="J110" s="46" t="str">
        <f>IFERROR(AVERAGE(NIST2024[[#This Row],[Documentation]:[Monitoring and Review]]),"NA")</f>
        <v>NA</v>
      </c>
      <c r="K110" s="2"/>
      <c r="L110" s="3"/>
      <c r="O110" s="47" t="s">
        <v>169</v>
      </c>
      <c r="P110" s="48" t="e">
        <f t="shared" si="19"/>
        <v>#N/A</v>
      </c>
      <c r="Q110" s="48" t="e">
        <f t="shared" si="20"/>
        <v>#N/A</v>
      </c>
      <c r="R110" s="48" t="e">
        <f t="shared" si="21"/>
        <v>#N/A</v>
      </c>
      <c r="S110" s="48" t="e">
        <f t="shared" si="22"/>
        <v>#N/A</v>
      </c>
      <c r="T110" s="48" t="e">
        <f t="shared" si="23"/>
        <v>#N/A</v>
      </c>
    </row>
    <row r="111" spans="1:43" ht="27">
      <c r="A111" s="42" t="str">
        <f t="shared" si="18"/>
        <v>RC</v>
      </c>
      <c r="B111" s="43" t="s">
        <v>171</v>
      </c>
      <c r="C111" s="114" t="s">
        <v>172</v>
      </c>
      <c r="D111" s="141"/>
      <c r="E111" s="1"/>
      <c r="F111" s="2"/>
      <c r="G111" s="2"/>
      <c r="H111" s="2"/>
      <c r="I111" s="2"/>
      <c r="J111" s="46" t="str">
        <f>IFERROR(AVERAGE(NIST2024[[#This Row],[Documentation]:[Monitoring and Review]]),"NA")</f>
        <v>NA</v>
      </c>
      <c r="K111" s="2"/>
      <c r="L111" s="3"/>
      <c r="O111" s="47" t="s">
        <v>171</v>
      </c>
      <c r="P111" s="48" t="e">
        <f t="shared" si="19"/>
        <v>#N/A</v>
      </c>
      <c r="Q111" s="48" t="e">
        <f t="shared" si="20"/>
        <v>#N/A</v>
      </c>
      <c r="R111" s="48" t="e">
        <f t="shared" si="21"/>
        <v>#N/A</v>
      </c>
      <c r="S111" s="48" t="e">
        <f t="shared" si="22"/>
        <v>#N/A</v>
      </c>
      <c r="T111" s="48" t="e">
        <f t="shared" si="23"/>
        <v>#N/A</v>
      </c>
    </row>
    <row r="112" spans="1:43" ht="27.5" thickBot="1">
      <c r="A112" s="42" t="str">
        <f t="shared" si="18"/>
        <v>RC</v>
      </c>
      <c r="B112" s="91" t="s">
        <v>317</v>
      </c>
      <c r="C112" s="115" t="s">
        <v>173</v>
      </c>
      <c r="D112" s="141"/>
      <c r="E112" s="11"/>
      <c r="F112" s="12"/>
      <c r="G112" s="12"/>
      <c r="H112" s="12"/>
      <c r="I112" s="12"/>
      <c r="J112" s="58" t="str">
        <f>IFERROR(AVERAGE(NIST2024[[#This Row],[Documentation]:[Monitoring and Review]]),"NA")</f>
        <v>NA</v>
      </c>
      <c r="K112" s="4"/>
      <c r="L112" s="5"/>
      <c r="O112" s="47" t="s">
        <v>253</v>
      </c>
      <c r="P112" s="48" t="e">
        <f t="shared" si="19"/>
        <v>#N/A</v>
      </c>
      <c r="Q112" s="48" t="e">
        <f t="shared" si="20"/>
        <v>#N/A</v>
      </c>
      <c r="R112" s="48" t="e">
        <f t="shared" si="21"/>
        <v>#N/A</v>
      </c>
      <c r="S112" s="48" t="e">
        <f t="shared" si="22"/>
        <v>#N/A</v>
      </c>
      <c r="T112" s="48" t="e">
        <f t="shared" si="23"/>
        <v>#N/A</v>
      </c>
    </row>
    <row r="113" spans="1:20" ht="40.5">
      <c r="A113" s="42" t="str">
        <f t="shared" si="18"/>
        <v>RC</v>
      </c>
      <c r="B113" s="116" t="s">
        <v>174</v>
      </c>
      <c r="C113" s="117" t="s">
        <v>175</v>
      </c>
      <c r="D113" s="141"/>
      <c r="E113" s="6"/>
      <c r="F113" s="7"/>
      <c r="G113" s="7"/>
      <c r="H113" s="7"/>
      <c r="I113" s="7"/>
      <c r="J113" s="62" t="str">
        <f>IFERROR(AVERAGE(NIST2024[[#This Row],[Documentation]:[Monitoring and Review]]),"NA")</f>
        <v>NA</v>
      </c>
      <c r="K113" s="7"/>
      <c r="L113" s="8"/>
      <c r="O113" s="47" t="s">
        <v>174</v>
      </c>
      <c r="P113" s="48" t="e">
        <f t="shared" si="19"/>
        <v>#N/A</v>
      </c>
      <c r="Q113" s="48" t="e">
        <f t="shared" si="20"/>
        <v>#N/A</v>
      </c>
      <c r="R113" s="48" t="e">
        <f t="shared" si="21"/>
        <v>#N/A</v>
      </c>
      <c r="S113" s="48" t="e">
        <f t="shared" si="22"/>
        <v>#N/A</v>
      </c>
      <c r="T113" s="48" t="e">
        <f t="shared" si="23"/>
        <v>#N/A</v>
      </c>
    </row>
    <row r="114" spans="1:20" ht="27.5" thickBot="1">
      <c r="A114" s="42" t="str">
        <f t="shared" si="18"/>
        <v>RC</v>
      </c>
      <c r="B114" s="55" t="s">
        <v>176</v>
      </c>
      <c r="C114" s="118" t="s">
        <v>177</v>
      </c>
      <c r="D114" s="142"/>
      <c r="E114" s="11"/>
      <c r="F114" s="12"/>
      <c r="G114" s="12"/>
      <c r="H114" s="12"/>
      <c r="I114" s="12"/>
      <c r="J114" s="58" t="str">
        <f>IFERROR(AVERAGE(NIST2024[[#This Row],[Documentation]:[Monitoring and Review]]),"NA")</f>
        <v>NA</v>
      </c>
      <c r="K114" s="5"/>
      <c r="L114" s="5"/>
      <c r="O114" s="47" t="s">
        <v>176</v>
      </c>
      <c r="P114" s="48" t="e">
        <f t="shared" si="19"/>
        <v>#N/A</v>
      </c>
      <c r="Q114" s="48" t="e">
        <f t="shared" si="20"/>
        <v>#N/A</v>
      </c>
      <c r="R114" s="48" t="e">
        <f t="shared" si="21"/>
        <v>#N/A</v>
      </c>
      <c r="S114" s="48" t="e">
        <f t="shared" si="22"/>
        <v>#N/A</v>
      </c>
      <c r="T114" s="48" t="e">
        <f t="shared" si="23"/>
        <v>#N/A</v>
      </c>
    </row>
    <row r="115" spans="1:20" ht="16" thickBot="1">
      <c r="E115" s="119" t="e">
        <f>P115</f>
        <v>#N/A</v>
      </c>
      <c r="F115" s="119" t="e">
        <f>Q115</f>
        <v>#N/A</v>
      </c>
      <c r="G115" s="119" t="e">
        <f t="shared" ref="G115:I115" si="24">R115</f>
        <v>#N/A</v>
      </c>
      <c r="H115" s="119" t="e">
        <f t="shared" si="24"/>
        <v>#N/A</v>
      </c>
      <c r="I115" s="119" t="e">
        <f t="shared" si="24"/>
        <v>#N/A</v>
      </c>
      <c r="J115" s="120">
        <f>IFERROR(SUM(J5:J114)/110,"NA")</f>
        <v>0</v>
      </c>
      <c r="K115" s="121"/>
      <c r="P115" s="123" t="e">
        <f>AVERAGE(NIST2024[Documentation])</f>
        <v>#N/A</v>
      </c>
      <c r="Q115" s="123" t="e">
        <f>AVERAGE(NIST2024[Implementation (Coverage)])</f>
        <v>#N/A</v>
      </c>
      <c r="R115" s="123" t="e">
        <f>AVERAGE(NIST2024[Implementation (Effectiveness)])</f>
        <v>#N/A</v>
      </c>
      <c r="S115" s="123" t="e">
        <f>AVERAGE(NIST2024[Automation])</f>
        <v>#N/A</v>
      </c>
      <c r="T115" s="123" t="e">
        <f>AVERAGE(NIST2024[Monitoring and Review])</f>
        <v>#N/A</v>
      </c>
    </row>
    <row r="116" spans="1:20" ht="14" thickTop="1">
      <c r="J116" s="123"/>
      <c r="K116" s="123"/>
    </row>
    <row r="118" spans="1:20">
      <c r="C118" s="124"/>
    </row>
    <row r="119" spans="1:20">
      <c r="C119" s="124"/>
    </row>
    <row r="120" spans="1:20">
      <c r="F120" s="128"/>
      <c r="J120" s="128"/>
    </row>
    <row r="121" spans="1:20">
      <c r="F121" s="128"/>
      <c r="J121" s="128"/>
    </row>
  </sheetData>
  <sheetProtection algorithmName="SHA-512" hashValue="J/LXahEPrVb35lgGZs7jWUk0v5H4mtPkKvkKxszjCOIrAihiOZNfYFzem/0AZNV90PKRuDoJbZ2PMLzwNVcT4g==" saltValue="i4skaPydgVe5zjKPIHMh7A==" spinCount="100000" sheet="1" objects="1" scenarios="1"/>
  <autoFilter ref="E4:I4" xr:uid="{F99DD1F3-B56B-4D8D-B6E4-C99D7BD19707}"/>
  <mergeCells count="8">
    <mergeCell ref="D107:D114"/>
    <mergeCell ref="B3:D3"/>
    <mergeCell ref="E3:I3"/>
    <mergeCell ref="D5:D36"/>
    <mergeCell ref="D38:D59"/>
    <mergeCell ref="D60:D82"/>
    <mergeCell ref="D83:D93"/>
    <mergeCell ref="D94:D106"/>
  </mergeCells>
  <phoneticPr fontId="28" type="noConversion"/>
  <conditionalFormatting sqref="D2">
    <cfRule type="cellIs" dxfId="4" priority="13" operator="lessThan">
      <formula>1</formula>
    </cfRule>
  </conditionalFormatting>
  <conditionalFormatting sqref="E5:I114">
    <cfRule type="dataBar" priority="12">
      <dataBar>
        <cfvo type="num" val="1"/>
        <cfvo type="num" val="5"/>
        <color theme="5" tint="0.59999389629810485"/>
      </dataBar>
      <extLst>
        <ext xmlns:x14="http://schemas.microsoft.com/office/spreadsheetml/2009/9/main" uri="{B025F937-C7B1-47D3-B67F-A62EFF666E3E}">
          <x14:id>{64CE29D2-7FF3-4DA9-AC41-B49EF83CA13E}</x14:id>
        </ext>
      </extLst>
    </cfRule>
  </conditionalFormatting>
  <conditionalFormatting sqref="J5:J114">
    <cfRule type="expression" dxfId="3" priority="5">
      <formula>$J5="NA"</formula>
    </cfRule>
    <cfRule type="expression" dxfId="2" priority="6">
      <formula>$J5&lt;1.9</formula>
    </cfRule>
    <cfRule type="expression" dxfId="1" priority="7">
      <formula>AND($J5&gt;=1.9,$J5&lt;3.5)</formula>
    </cfRule>
    <cfRule type="expression" dxfId="0" priority="8">
      <formula>AND($J5&gt;=3.5)</formula>
    </cfRule>
  </conditionalFormatting>
  <conditionalFormatting sqref="P5:T114">
    <cfRule type="dataBar" priority="11">
      <dataBar>
        <cfvo type="num" val="0"/>
        <cfvo type="num" val="5"/>
        <color theme="8" tint="0.59999389629810485"/>
      </dataBar>
      <extLst>
        <ext xmlns:x14="http://schemas.microsoft.com/office/spreadsheetml/2009/9/main" uri="{B025F937-C7B1-47D3-B67F-A62EFF666E3E}">
          <x14:id>{09AFF035-66B0-41AC-8F37-C27EE1C4173D}</x14:id>
        </ext>
      </extLst>
    </cfRule>
  </conditionalFormatting>
  <dataValidations count="5">
    <dataValidation type="list" allowBlank="1" showInputMessage="1" showErrorMessage="1" sqref="H5:H114" xr:uid="{BEC00457-8F1B-48BB-A925-7C15BFFE16A7}">
      <formula1>$AC$5:$AC$9</formula1>
    </dataValidation>
    <dataValidation type="list" allowBlank="1" showInputMessage="1" showErrorMessage="1" sqref="E5:E114" xr:uid="{74C8A737-526A-4F18-A9ED-C20F98177B93}">
      <formula1>$W$5:$W$9</formula1>
    </dataValidation>
    <dataValidation type="list" allowBlank="1" showInputMessage="1" showErrorMessage="1" sqref="F5:F114" xr:uid="{F4D168D3-F6E0-4A69-8582-9B0D57C1C425}">
      <formula1>$Y$5:$Y$9</formula1>
    </dataValidation>
    <dataValidation type="list" allowBlank="1" showInputMessage="1" showErrorMessage="1" sqref="G5:G114" xr:uid="{D282444B-B876-4D7E-A663-DCE3129593AC}">
      <formula1>$AA$5:$AA$9</formula1>
    </dataValidation>
    <dataValidation type="list" allowBlank="1" showInputMessage="1" showErrorMessage="1" sqref="I5:I114" xr:uid="{28E92F2B-25DC-4E60-9138-0D45DEC41DDD}">
      <formula1>$AE$5:$AE$9</formula1>
    </dataValidation>
  </dataValidations>
  <pageMargins left="0.7" right="0.7" top="0.75" bottom="0.75" header="0.3" footer="0.3"/>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64CE29D2-7FF3-4DA9-AC41-B49EF83CA13E}">
            <x14:dataBar minLength="0" maxLength="100" gradient="0">
              <x14:cfvo type="num">
                <xm:f>1</xm:f>
              </x14:cfvo>
              <x14:cfvo type="num">
                <xm:f>5</xm:f>
              </x14:cfvo>
              <x14:negativeFillColor rgb="FFFF0000"/>
              <x14:axisColor rgb="FF000000"/>
            </x14:dataBar>
          </x14:cfRule>
          <xm:sqref>E5:I114</xm:sqref>
        </x14:conditionalFormatting>
        <x14:conditionalFormatting xmlns:xm="http://schemas.microsoft.com/office/excel/2006/main">
          <x14:cfRule type="dataBar" id="{09AFF035-66B0-41AC-8F37-C27EE1C4173D}">
            <x14:dataBar minLength="0" maxLength="100" gradient="0" direction="leftToRight">
              <x14:cfvo type="num">
                <xm:f>0</xm:f>
              </x14:cfvo>
              <x14:cfvo type="num">
                <xm:f>5</xm:f>
              </x14:cfvo>
              <x14:negativeFillColor rgb="FFFF0000"/>
              <x14:axisColor rgb="FF000000"/>
            </x14:dataBar>
          </x14:cfRule>
          <xm:sqref>P5:T114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Me_Use this tool</vt:lpstr>
      <vt:lpstr>Scale Info</vt:lpstr>
      <vt:lpstr>NIST 2.0 Assessment 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Amal Wickramasinghe</dc:creator>
  <cp:lastModifiedBy>Safura Balqis</cp:lastModifiedBy>
  <dcterms:created xsi:type="dcterms:W3CDTF">2024-10-28T02:56:05Z</dcterms:created>
  <dcterms:modified xsi:type="dcterms:W3CDTF">2024-11-05T09:13:55Z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b967747-ada6-4a2c-bc30-3aab72b5230a_Enabled">
    <vt:lpwstr>true</vt:lpwstr>
  </property>
  <property fmtid="{D5CDD505-2E9C-101B-9397-08002B2CF9AE}" pid="3" name="MSIP_Label_fb967747-ada6-4a2c-bc30-3aab72b5230a_SetDate">
    <vt:lpwstr>2024-10-28T02:55:20Z</vt:lpwstr>
  </property>
  <property fmtid="{D5CDD505-2E9C-101B-9397-08002B2CF9AE}" pid="4" name="MSIP_Label_fb967747-ada6-4a2c-bc30-3aab72b5230a_Method">
    <vt:lpwstr>Standard</vt:lpwstr>
  </property>
  <property fmtid="{D5CDD505-2E9C-101B-9397-08002B2CF9AE}" pid="5" name="MSIP_Label_fb967747-ada6-4a2c-bc30-3aab72b5230a_Name">
    <vt:lpwstr>Internal</vt:lpwstr>
  </property>
  <property fmtid="{D5CDD505-2E9C-101B-9397-08002B2CF9AE}" pid="6" name="MSIP_Label_fb967747-ada6-4a2c-bc30-3aab72b5230a_SiteId">
    <vt:lpwstr>8fa597a5-c356-4562-8d88-cbf99fc8dd45</vt:lpwstr>
  </property>
  <property fmtid="{D5CDD505-2E9C-101B-9397-08002B2CF9AE}" pid="7" name="MSIP_Label_fb967747-ada6-4a2c-bc30-3aab72b5230a_ActionId">
    <vt:lpwstr>fba93ab1-f651-4b4e-adbf-17da62373107</vt:lpwstr>
  </property>
  <property fmtid="{D5CDD505-2E9C-101B-9397-08002B2CF9AE}" pid="8" name="MSIP_Label_fb967747-ada6-4a2c-bc30-3aab72b5230a_ContentBits">
    <vt:lpwstr>0</vt:lpwstr>
  </property>
</Properties>
</file>